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270" windowWidth="22635" windowHeight="8850" activeTab="0"/>
  </bookViews>
  <sheets>
    <sheet name="DO Comb" sheetId="1" r:id="rId1"/>
    <sheet name="DO Process Vents" sheetId="2" r:id="rId2"/>
  </sheets>
  <definedNames>
    <definedName name="_xlnm.Print_Area" localSheetId="0">'DO Comb'!$A$1:$K$65</definedName>
    <definedName name="_xlnm.Print_Area" localSheetId="1">'DO Process Vents'!$A$1:$K$57</definedName>
  </definedNames>
  <calcPr fullCalcOnLoad="1"/>
</workbook>
</file>

<file path=xl/sharedStrings.xml><?xml version="1.0" encoding="utf-8"?>
<sst xmlns="http://schemas.openxmlformats.org/spreadsheetml/2006/main" count="393" uniqueCount="113">
  <si>
    <t>Facility:</t>
  </si>
  <si>
    <t>ID#:</t>
  </si>
  <si>
    <t>Project #:</t>
  </si>
  <si>
    <t>CAS#</t>
  </si>
  <si>
    <t>Applicability</t>
  </si>
  <si>
    <t>Last Update</t>
  </si>
  <si>
    <t>Matthew Cegielski</t>
  </si>
  <si>
    <t>References:</t>
  </si>
  <si>
    <t>Name</t>
  </si>
  <si>
    <t>Author or updater</t>
  </si>
  <si>
    <t xml:space="preserve">Formula </t>
  </si>
  <si>
    <t>Formaldehyde</t>
  </si>
  <si>
    <t>Benzene</t>
  </si>
  <si>
    <t>Ethyl Benzene</t>
  </si>
  <si>
    <t>Hexane</t>
  </si>
  <si>
    <t>Toluene</t>
  </si>
  <si>
    <t>Xylenes</t>
  </si>
  <si>
    <t>Ammonia</t>
  </si>
  <si>
    <t>Chlorobenzene</t>
  </si>
  <si>
    <t>Hydrogen Sulfide</t>
  </si>
  <si>
    <t>Perchloroethylene</t>
  </si>
  <si>
    <t>&lt;10 MMBTU/hr</t>
  </si>
  <si>
    <t>10-100 MMBTU/hr</t>
  </si>
  <si>
    <t>&gt; 100 MMBTU/hr</t>
  </si>
  <si>
    <t>Flare</t>
  </si>
  <si>
    <t xml:space="preserve">Substance </t>
  </si>
  <si>
    <t>&lt;10 MMBTU/hr Emission Factor         lbs/ MMscf</t>
  </si>
  <si>
    <t>10-100 MMBTU/hr Emission Factor         lbs/ MMscf</t>
  </si>
  <si>
    <t>&gt;100 MMBTU/hr Emission Factor         lbs/ MMscf</t>
  </si>
  <si>
    <t>Flare Emission Factor         lbs/ MMscf</t>
  </si>
  <si>
    <t>Acetaldehyde</t>
  </si>
  <si>
    <t>Acrolein</t>
  </si>
  <si>
    <t>Naphthalene</t>
  </si>
  <si>
    <t>PAH's</t>
  </si>
  <si>
    <t>Propylene</t>
  </si>
  <si>
    <t>Methane %</t>
  </si>
  <si>
    <t>NMHC % Destruction</t>
  </si>
  <si>
    <t>Total LB/HR</t>
  </si>
  <si>
    <t>Total LB/YR</t>
  </si>
  <si>
    <t xml:space="preserve">  MMscf/hr</t>
  </si>
  <si>
    <t>Methane Comb LB/HR</t>
  </si>
  <si>
    <t xml:space="preserve"> Methane Comb LB/YR</t>
  </si>
  <si>
    <t>Equip &amp;Rating</t>
  </si>
  <si>
    <t>*Equipment Emission Factor         lbs/ MMscf</t>
  </si>
  <si>
    <t>~</t>
  </si>
  <si>
    <t>Use this spreadsheet for Dairy Biogas-Fired External Combustion (Boilers, heaters, flares). Entries required in yellow areas, output in grey areas.</t>
  </si>
  <si>
    <t>Dairy Biogas-Fired External Combustion</t>
  </si>
  <si>
    <t>Dairy Biogas Methane Rate</t>
  </si>
  <si>
    <t>Dairy Biogas Rate</t>
  </si>
  <si>
    <t>MMscf/yr</t>
  </si>
  <si>
    <t>Carbon disulfide</t>
  </si>
  <si>
    <t>75150</t>
  </si>
  <si>
    <t>Carbonyl sulfide</t>
  </si>
  <si>
    <t>Chlorinated Fluorocarbon {CFC-113} {1,1,2-Trichloro-1,2,2-trifluoroethane}</t>
  </si>
  <si>
    <t>Hydrogen sulfide</t>
  </si>
  <si>
    <t>Carbon Tetrachloride</t>
  </si>
  <si>
    <t>Pyridine</t>
  </si>
  <si>
    <t>Styrene</t>
  </si>
  <si>
    <t>Phenol</t>
  </si>
  <si>
    <t>Aniline</t>
  </si>
  <si>
    <t>62533</t>
  </si>
  <si>
    <t>2-Chlorophenol</t>
  </si>
  <si>
    <t>95578</t>
  </si>
  <si>
    <t>Nitrobenzene</t>
  </si>
  <si>
    <t>2-Methylnaphthalene</t>
  </si>
  <si>
    <t>91576</t>
  </si>
  <si>
    <t>Phenanthrene</t>
  </si>
  <si>
    <t>Fluoranthene</t>
  </si>
  <si>
    <t>Sulfur Dioxide</t>
  </si>
  <si>
    <t>Cumene (Isopropylbenzene)</t>
  </si>
  <si>
    <t>1,2,4-Trimethylbenzene</t>
  </si>
  <si>
    <t>95636</t>
  </si>
  <si>
    <t>108601</t>
  </si>
  <si>
    <t>N-nitroso-di-n-propylamine</t>
  </si>
  <si>
    <t>Diethyl phthalate</t>
  </si>
  <si>
    <t>Dibutyl phthalate (Di-n-butylphthalate)</t>
  </si>
  <si>
    <t>Dairy Biogas Type</t>
  </si>
  <si>
    <t>Raw Gas</t>
  </si>
  <si>
    <t>Partially Clean Gas</t>
  </si>
  <si>
    <t>Clean Gas</t>
  </si>
  <si>
    <t>Raw Gas lbs/MMscf</t>
  </si>
  <si>
    <t>1,1,2,2-Tetrachloroethane</t>
  </si>
  <si>
    <t>79345</t>
  </si>
  <si>
    <t>Bis (2-chloro-1-methylethyl) ether</t>
  </si>
  <si>
    <t>Partially Clean Gas lbs/MMscf</t>
  </si>
  <si>
    <t xml:space="preserve"> Clean Gas lbs/MMscf</t>
  </si>
  <si>
    <t>Di(2-ethylhexyl) phthalate DEHP (bis-(2-ethylhexyl) phthalate</t>
  </si>
  <si>
    <t>Dairy Biogas LB/HR</t>
  </si>
  <si>
    <t>Dairy Biogas LB/YR</t>
  </si>
  <si>
    <t>^</t>
  </si>
  <si>
    <t xml:space="preserve">Cresols </t>
  </si>
  <si>
    <t>Uncombusted Dairy Biogas Rate</t>
  </si>
  <si>
    <t xml:space="preserve"> MMscf/hr</t>
  </si>
  <si>
    <t xml:space="preserve"> MMscf/Yr</t>
  </si>
  <si>
    <t>MMscf /hr</t>
  </si>
  <si>
    <t>Biogas Type, Equipment Rating</t>
  </si>
  <si>
    <t>**Dairy Biogas Emission Factor         lbs/ MMscf</t>
  </si>
  <si>
    <t>2-Methyl naphthalene</t>
  </si>
  <si>
    <t>Inputs</t>
  </si>
  <si>
    <r>
      <t xml:space="preserve">* The emission factors for methane (Natural Gas) combustion are from the table, "Natural Gas Fired External Combustion Equipment" in the May 2001 update of VCAPCD AB 2588 Combustion Emission Factors. PAHs emission factor adjusted from table values to subtract Naphthalene portion. **Methane content and Dairy Biomethane characterization is derived from tables 15, 16, and 17 (Raw Gas), tables 21, 22, 23 (Partially Clean Gas), tables 30, 32 (Clean Gas) in the 2009, </t>
    </r>
    <r>
      <rPr>
        <i/>
        <sz val="10"/>
        <rFont val="Arial"/>
        <family val="2"/>
      </rPr>
      <t xml:space="preserve">Pipeline Quality Biomethane: North American Guidance Document for Introduction of Dairy Waste Derived Biomethane Into Existing Natural Gas Networks. </t>
    </r>
    <r>
      <rPr>
        <sz val="10"/>
        <rFont val="Arial"/>
        <family val="2"/>
      </rPr>
      <t>~Substance not included in VCAPCD reference ^ Substance not included in Dairy Biomethane characterization.</t>
    </r>
  </si>
  <si>
    <t xml:space="preserve"> MMscf/yr</t>
  </si>
  <si>
    <t>Pollutants required for toxic reporting: TACs w/o Risk Factor.   Current as of update date.</t>
  </si>
  <si>
    <t>Y</t>
  </si>
  <si>
    <t>N</t>
  </si>
  <si>
    <t>Enter the Dairy Biogas rates provided by the Engineer. Enter the % methane in whole numbers, default is 60 (Clean gas 94%). In the table on the right, use the dropdown menu that corresponds to the equipment rating and type (1-4) for your unit. Enter the Dairy Biogas type (1-3). Enter the Non Methane Hydrocarbon (NMHC) destruction efficiency in whole numbers, default is 98. Emissions are calculated by the multiplication of Methane Rates, Uncombusted Dairy Biogas rates and their Emission Factors.</t>
  </si>
  <si>
    <r>
      <t>H</t>
    </r>
    <r>
      <rPr>
        <vertAlign val="subscript"/>
        <sz val="10"/>
        <rFont val="Arial"/>
        <family val="2"/>
      </rPr>
      <t>2</t>
    </r>
    <r>
      <rPr>
        <sz val="10"/>
        <rFont val="Arial"/>
        <family val="0"/>
      </rPr>
      <t>S Scrubber?</t>
    </r>
  </si>
  <si>
    <t>If a hydrogen sulfide scrubber is being used, select Y for yes  and enter the hydrogen sulfide values.</t>
  </si>
  <si>
    <t>lb /hr</t>
  </si>
  <si>
    <t xml:space="preserve"> lb /yr</t>
  </si>
  <si>
    <t>Dairy Biogas-Process Vents</t>
  </si>
  <si>
    <t>Use this spreadsheet for Dairy Biogas-Process Vent Emissions (non-combustion). Entries required in yellow areas, output in grey areas.</t>
  </si>
  <si>
    <t>Biogas Type</t>
  </si>
  <si>
    <t>Enter the Dairy Biogas rates provided by the Engineer.  In the table on the right, use the dropdown menu that corresponds to your Dairy Biogas type (1-3).  Emissions are calculated by the multiplication of the Dairy Biogas rates and their Emission Factors.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</si>
</sst>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00"/>
    <numFmt numFmtId="173" formatCode="0.0000"/>
    <numFmt numFmtId="174" formatCode="0.00000"/>
    <numFmt numFmtId="175" formatCode="0.000000"/>
  </numFmts>
  <fonts count="47">
    <font>
      <sz val="10"/>
      <name val="Arial"/>
      <family val="0"/>
    </font>
    <font>
      <u val="single"/>
      <sz val="10"/>
      <color indexed="36"/>
      <name val="Arial"/>
      <family val="2"/>
    </font>
    <font>
      <u val="single"/>
      <sz val="10"/>
      <color indexed="12"/>
      <name val="Arial"/>
      <family val="2"/>
    </font>
    <font>
      <b/>
      <sz val="10"/>
      <name val="Arial"/>
      <family val="2"/>
    </font>
    <font>
      <i/>
      <sz val="10"/>
      <name val="Arial"/>
      <family val="2"/>
    </font>
    <font>
      <b/>
      <sz val="14"/>
      <name val="Arial"/>
      <family val="2"/>
    </font>
    <font>
      <b/>
      <sz val="9"/>
      <name val="Arial"/>
      <family val="2"/>
    </font>
    <font>
      <b/>
      <sz val="12"/>
      <name val="Arial"/>
      <family val="2"/>
    </font>
    <font>
      <sz val="12"/>
      <name val="Arial"/>
      <family val="2"/>
    </font>
    <font>
      <sz val="14"/>
      <name val="Arial"/>
      <family val="2"/>
    </font>
    <font>
      <vertAlign val="subscrip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rgb="FF0070C0"/>
        <bgColor indexed="64"/>
      </patternFill>
    </fill>
    <fill>
      <patternFill patternType="solid">
        <fgColor theme="1" tint="0.15000000596046448"/>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style="medium"/>
    </border>
    <border>
      <left style="medium"/>
      <right style="medium"/>
      <top>
        <color indexed="63"/>
      </top>
      <bottom style="medium"/>
    </border>
    <border>
      <left style="medium"/>
      <right style="medium"/>
      <top style="double"/>
      <bottom>
        <color indexed="63"/>
      </bottom>
    </border>
    <border>
      <left style="thin"/>
      <right style="thin"/>
      <top style="thin"/>
      <bottom style="thin"/>
    </border>
    <border>
      <left>
        <color indexed="63"/>
      </left>
      <right style="medium"/>
      <top style="thin"/>
      <bottom>
        <color indexed="63"/>
      </bottom>
    </border>
    <border>
      <left>
        <color indexed="63"/>
      </left>
      <right style="medium"/>
      <top style="medium"/>
      <bottom style="medium"/>
    </border>
    <border>
      <left>
        <color indexed="63"/>
      </left>
      <right style="medium"/>
      <top>
        <color indexed="63"/>
      </top>
      <bottom style="double"/>
    </border>
    <border>
      <left>
        <color indexed="63"/>
      </left>
      <right>
        <color indexed="63"/>
      </right>
      <top style="medium"/>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92">
    <xf numFmtId="0" fontId="0" fillId="0" borderId="0" xfId="0" applyAlignment="1">
      <alignment/>
    </xf>
    <xf numFmtId="0" fontId="3" fillId="0" borderId="10" xfId="0" applyFont="1" applyBorder="1" applyAlignment="1">
      <alignment/>
    </xf>
    <xf numFmtId="0" fontId="3" fillId="0" borderId="11" xfId="0" applyFont="1" applyBorder="1" applyAlignment="1">
      <alignment/>
    </xf>
    <xf numFmtId="0" fontId="0" fillId="0" borderId="0" xfId="0" applyAlignment="1">
      <alignment horizontal="center"/>
    </xf>
    <xf numFmtId="0" fontId="4" fillId="0" borderId="12" xfId="0" applyFont="1" applyBorder="1" applyAlignment="1">
      <alignment/>
    </xf>
    <xf numFmtId="0" fontId="4" fillId="0" borderId="13" xfId="0" applyFont="1" applyBorder="1" applyAlignment="1">
      <alignment/>
    </xf>
    <xf numFmtId="0" fontId="3" fillId="0" borderId="0" xfId="0" applyFont="1" applyBorder="1" applyAlignment="1">
      <alignment wrapText="1"/>
    </xf>
    <xf numFmtId="0" fontId="3" fillId="0" borderId="14" xfId="0" applyFont="1" applyBorder="1" applyAlignment="1">
      <alignment wrapText="1"/>
    </xf>
    <xf numFmtId="0" fontId="3" fillId="0" borderId="15" xfId="0" applyFont="1" applyBorder="1" applyAlignment="1">
      <alignment horizontal="center" wrapText="1"/>
    </xf>
    <xf numFmtId="11" fontId="0" fillId="0" borderId="15" xfId="0" applyNumberFormat="1" applyBorder="1" applyAlignment="1">
      <alignment/>
    </xf>
    <xf numFmtId="0" fontId="0" fillId="0" borderId="16" xfId="0" applyBorder="1" applyAlignment="1">
      <alignment/>
    </xf>
    <xf numFmtId="0" fontId="0" fillId="33" borderId="0" xfId="0" applyFill="1" applyBorder="1" applyAlignment="1">
      <alignment/>
    </xf>
    <xf numFmtId="0" fontId="0" fillId="33" borderId="17" xfId="0" applyFill="1" applyBorder="1" applyAlignment="1">
      <alignment/>
    </xf>
    <xf numFmtId="0" fontId="3" fillId="0" borderId="12" xfId="0" applyFont="1" applyBorder="1" applyAlignment="1">
      <alignment horizontal="center" vertical="center"/>
    </xf>
    <xf numFmtId="0" fontId="5" fillId="0" borderId="0" xfId="0" applyFont="1" applyAlignment="1">
      <alignment/>
    </xf>
    <xf numFmtId="0" fontId="3" fillId="0" borderId="10" xfId="0" applyFont="1" applyBorder="1" applyAlignment="1">
      <alignment wrapText="1"/>
    </xf>
    <xf numFmtId="11" fontId="0" fillId="0" borderId="0" xfId="0" applyNumberFormat="1" applyBorder="1" applyAlignment="1">
      <alignment horizontal="center"/>
    </xf>
    <xf numFmtId="0" fontId="3" fillId="0" borderId="18" xfId="0" applyFont="1" applyBorder="1" applyAlignment="1">
      <alignment wrapText="1"/>
    </xf>
    <xf numFmtId="11" fontId="0" fillId="0" borderId="19" xfId="0" applyNumberFormat="1" applyBorder="1" applyAlignment="1">
      <alignment horizontal="center"/>
    </xf>
    <xf numFmtId="11" fontId="0" fillId="0" borderId="20" xfId="0" applyNumberFormat="1" applyBorder="1" applyAlignment="1">
      <alignment horizontal="center"/>
    </xf>
    <xf numFmtId="11" fontId="0" fillId="0" borderId="21" xfId="0" applyNumberFormat="1" applyBorder="1" applyAlignment="1">
      <alignment horizontal="center"/>
    </xf>
    <xf numFmtId="11" fontId="0" fillId="34" borderId="22" xfId="0" applyNumberFormat="1" applyFill="1" applyBorder="1" applyAlignment="1">
      <alignment horizontal="center"/>
    </xf>
    <xf numFmtId="0" fontId="0" fillId="0" borderId="22" xfId="0" applyFill="1" applyBorder="1" applyAlignment="1">
      <alignment/>
    </xf>
    <xf numFmtId="11" fontId="0" fillId="0" borderId="0" xfId="0" applyNumberFormat="1" applyAlignment="1">
      <alignment horizontal="center"/>
    </xf>
    <xf numFmtId="0" fontId="0" fillId="0" borderId="23" xfId="0" applyBorder="1" applyAlignment="1">
      <alignment horizontal="center" wrapText="1"/>
    </xf>
    <xf numFmtId="0" fontId="0" fillId="33" borderId="22" xfId="0" applyFill="1" applyBorder="1" applyAlignment="1">
      <alignment horizontal="center"/>
    </xf>
    <xf numFmtId="0" fontId="0" fillId="0" borderId="24" xfId="0" applyBorder="1" applyAlignment="1">
      <alignment horizontal="center" wrapText="1"/>
    </xf>
    <xf numFmtId="11" fontId="0" fillId="0" borderId="22" xfId="0" applyNumberFormat="1" applyFill="1" applyBorder="1" applyAlignment="1">
      <alignment horizontal="center"/>
    </xf>
    <xf numFmtId="11" fontId="0" fillId="0" borderId="22" xfId="0" applyNumberFormat="1" applyFill="1" applyBorder="1" applyAlignment="1">
      <alignment horizontal="center" wrapText="1"/>
    </xf>
    <xf numFmtId="11" fontId="0" fillId="34" borderId="22" xfId="0" applyNumberFormat="1" applyFill="1" applyBorder="1" applyAlignment="1">
      <alignment horizontal="center" wrapText="1"/>
    </xf>
    <xf numFmtId="2" fontId="0" fillId="33" borderId="22" xfId="0" applyNumberFormat="1" applyFill="1" applyBorder="1" applyAlignment="1">
      <alignment horizontal="center"/>
    </xf>
    <xf numFmtId="1" fontId="3" fillId="0" borderId="25" xfId="0" applyNumberFormat="1" applyFont="1" applyFill="1" applyBorder="1" applyAlignment="1">
      <alignment horizontal="center"/>
    </xf>
    <xf numFmtId="1" fontId="3" fillId="0" borderId="25" xfId="0" applyNumberFormat="1" applyFont="1" applyFill="1" applyBorder="1" applyAlignment="1">
      <alignment horizontal="center" wrapText="1"/>
    </xf>
    <xf numFmtId="0" fontId="3" fillId="0" borderId="0" xfId="0" applyFont="1" applyBorder="1" applyAlignment="1">
      <alignment horizontal="left" wrapText="1"/>
    </xf>
    <xf numFmtId="0" fontId="0" fillId="0" borderId="22" xfId="0" applyFill="1" applyBorder="1" applyAlignment="1">
      <alignment horizontal="center" wrapText="1"/>
    </xf>
    <xf numFmtId="11" fontId="0" fillId="34" borderId="0" xfId="0" applyNumberFormat="1" applyFont="1" applyFill="1" applyAlignment="1">
      <alignment horizontal="center"/>
    </xf>
    <xf numFmtId="0" fontId="3" fillId="0" borderId="10" xfId="0" applyFont="1" applyBorder="1" applyAlignment="1">
      <alignment horizontal="left" wrapText="1"/>
    </xf>
    <xf numFmtId="0" fontId="3" fillId="0" borderId="0" xfId="0" applyFont="1" applyAlignment="1">
      <alignment/>
    </xf>
    <xf numFmtId="0" fontId="3" fillId="35" borderId="0" xfId="0" applyFont="1" applyFill="1" applyAlignment="1">
      <alignment/>
    </xf>
    <xf numFmtId="11" fontId="0" fillId="0" borderId="0"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0" xfId="0" applyNumberFormat="1" applyFont="1" applyBorder="1" applyAlignment="1">
      <alignment horizontal="center"/>
    </xf>
    <xf numFmtId="11" fontId="3" fillId="0" borderId="0" xfId="0" applyNumberFormat="1" applyFont="1" applyAlignment="1">
      <alignment horizontal="center"/>
    </xf>
    <xf numFmtId="11" fontId="3" fillId="0" borderId="0" xfId="0" applyNumberFormat="1" applyFont="1" applyFill="1" applyBorder="1" applyAlignment="1">
      <alignment horizontal="center"/>
    </xf>
    <xf numFmtId="11" fontId="3" fillId="0" borderId="19" xfId="0" applyNumberFormat="1" applyFont="1" applyBorder="1" applyAlignment="1">
      <alignment horizontal="center"/>
    </xf>
    <xf numFmtId="11" fontId="0" fillId="36" borderId="0" xfId="0" applyNumberFormat="1" applyFont="1" applyFill="1" applyAlignment="1">
      <alignment horizontal="center"/>
    </xf>
    <xf numFmtId="11" fontId="0" fillId="34" borderId="20" xfId="0" applyNumberFormat="1" applyFont="1" applyFill="1" applyBorder="1" applyAlignment="1">
      <alignment horizontal="center"/>
    </xf>
    <xf numFmtId="11" fontId="0" fillId="0" borderId="10" xfId="0" applyNumberFormat="1" applyFont="1" applyBorder="1" applyAlignment="1">
      <alignment horizontal="center"/>
    </xf>
    <xf numFmtId="11" fontId="0" fillId="36" borderId="20" xfId="0" applyNumberFormat="1" applyFont="1" applyFill="1" applyBorder="1" applyAlignment="1">
      <alignment horizontal="center"/>
    </xf>
    <xf numFmtId="11" fontId="0" fillId="36" borderId="19" xfId="0" applyNumberFormat="1" applyFont="1" applyFill="1" applyBorder="1" applyAlignment="1">
      <alignment horizontal="center"/>
    </xf>
    <xf numFmtId="11" fontId="0" fillId="34" borderId="19" xfId="0" applyNumberFormat="1" applyFont="1" applyFill="1" applyBorder="1" applyAlignment="1">
      <alignment horizontal="center"/>
    </xf>
    <xf numFmtId="11" fontId="0" fillId="34" borderId="21" xfId="0" applyNumberFormat="1" applyFont="1" applyFill="1" applyBorder="1" applyAlignment="1">
      <alignment horizontal="center"/>
    </xf>
    <xf numFmtId="11" fontId="0" fillId="0" borderId="18" xfId="0" applyNumberFormat="1" applyFont="1" applyBorder="1" applyAlignment="1">
      <alignment horizontal="center"/>
    </xf>
    <xf numFmtId="11" fontId="0" fillId="36" borderId="21" xfId="0" applyNumberFormat="1" applyFont="1" applyFill="1" applyBorder="1" applyAlignment="1">
      <alignment horizontal="center"/>
    </xf>
    <xf numFmtId="11" fontId="0" fillId="0" borderId="26" xfId="0" applyNumberFormat="1" applyFont="1" applyBorder="1" applyAlignment="1">
      <alignment horizontal="center" wrapText="1"/>
    </xf>
    <xf numFmtId="11" fontId="3" fillId="0" borderId="20" xfId="0" applyNumberFormat="1" applyFont="1" applyBorder="1" applyAlignment="1">
      <alignment horizontal="center" wrapText="1"/>
    </xf>
    <xf numFmtId="11" fontId="0" fillId="0" borderId="20" xfId="0" applyNumberFormat="1" applyFont="1" applyBorder="1" applyAlignment="1">
      <alignment horizontal="center" wrapText="1"/>
    </xf>
    <xf numFmtId="11" fontId="0" fillId="36" borderId="0" xfId="0" applyNumberFormat="1" applyFont="1" applyFill="1" applyBorder="1" applyAlignment="1">
      <alignment horizontal="center"/>
    </xf>
    <xf numFmtId="11" fontId="0" fillId="34" borderId="10" xfId="0" applyNumberFormat="1" applyFont="1" applyFill="1" applyBorder="1" applyAlignment="1">
      <alignment horizontal="center"/>
    </xf>
    <xf numFmtId="11" fontId="0" fillId="34" borderId="18" xfId="0" applyNumberFormat="1" applyFont="1" applyFill="1" applyBorder="1" applyAlignment="1">
      <alignment horizontal="center"/>
    </xf>
    <xf numFmtId="11" fontId="3" fillId="36" borderId="22" xfId="0" applyNumberFormat="1" applyFont="1" applyFill="1" applyBorder="1" applyAlignment="1">
      <alignment horizontal="center" wrapText="1"/>
    </xf>
    <xf numFmtId="0" fontId="3" fillId="36" borderId="22" xfId="0" applyFont="1" applyFill="1" applyBorder="1" applyAlignment="1">
      <alignment horizontal="center" wrapText="1"/>
    </xf>
    <xf numFmtId="0" fontId="3" fillId="35" borderId="10" xfId="0" applyFont="1" applyFill="1" applyBorder="1" applyAlignment="1">
      <alignment wrapText="1"/>
    </xf>
    <xf numFmtId="0" fontId="6" fillId="35" borderId="0" xfId="0" applyFont="1" applyFill="1" applyAlignment="1">
      <alignment wrapText="1"/>
    </xf>
    <xf numFmtId="0" fontId="6" fillId="35" borderId="0" xfId="0" applyFont="1" applyFill="1" applyAlignment="1">
      <alignment/>
    </xf>
    <xf numFmtId="0" fontId="6" fillId="0" borderId="0" xfId="0" applyFont="1" applyFill="1" applyAlignment="1">
      <alignment wrapText="1"/>
    </xf>
    <xf numFmtId="0" fontId="0" fillId="0" borderId="22" xfId="0" applyBorder="1" applyAlignment="1">
      <alignment horizontal="center" vertical="center" wrapText="1"/>
    </xf>
    <xf numFmtId="0" fontId="0" fillId="0" borderId="22" xfId="0" applyFill="1" applyBorder="1" applyAlignment="1">
      <alignment horizontal="center" vertical="center" wrapText="1"/>
    </xf>
    <xf numFmtId="0" fontId="0" fillId="0" borderId="22" xfId="0" applyFill="1" applyBorder="1" applyAlignment="1">
      <alignment horizontal="center" vertical="center"/>
    </xf>
    <xf numFmtId="4" fontId="0" fillId="33" borderId="22" xfId="0" applyNumberFormat="1" applyFill="1" applyBorder="1" applyAlignment="1">
      <alignment horizontal="center"/>
    </xf>
    <xf numFmtId="172" fontId="0" fillId="33" borderId="22" xfId="0" applyNumberFormat="1" applyFill="1" applyBorder="1" applyAlignment="1">
      <alignment horizontal="center"/>
    </xf>
    <xf numFmtId="0" fontId="0" fillId="0" borderId="0" xfId="0" applyAlignment="1">
      <alignment vertical="center"/>
    </xf>
    <xf numFmtId="0" fontId="0" fillId="33" borderId="22" xfId="0" applyFill="1" applyBorder="1" applyAlignment="1">
      <alignment horizontal="center" vertical="center" wrapText="1"/>
    </xf>
    <xf numFmtId="0" fontId="0" fillId="0" borderId="22" xfId="0" applyFont="1" applyBorder="1" applyAlignment="1">
      <alignment horizontal="left"/>
    </xf>
    <xf numFmtId="0" fontId="0" fillId="0" borderId="22" xfId="0" applyFill="1" applyBorder="1" applyAlignment="1">
      <alignment horizontal="left"/>
    </xf>
    <xf numFmtId="0" fontId="0" fillId="0" borderId="22" xfId="0" applyFill="1" applyBorder="1" applyAlignment="1">
      <alignment horizontal="left" wrapText="1"/>
    </xf>
    <xf numFmtId="0" fontId="0" fillId="0" borderId="13" xfId="0" applyBorder="1" applyAlignment="1">
      <alignment/>
    </xf>
    <xf numFmtId="0" fontId="0" fillId="0" borderId="27" xfId="0" applyBorder="1" applyAlignment="1">
      <alignment/>
    </xf>
    <xf numFmtId="0" fontId="0" fillId="0" borderId="23" xfId="0" applyBorder="1" applyAlignment="1">
      <alignment horizontal="center" vertical="center" wrapText="1"/>
    </xf>
    <xf numFmtId="0" fontId="0" fillId="37" borderId="0" xfId="0" applyFill="1" applyAlignment="1">
      <alignment/>
    </xf>
    <xf numFmtId="0" fontId="0" fillId="37" borderId="0" xfId="0" applyFill="1" applyBorder="1" applyAlignment="1">
      <alignment/>
    </xf>
    <xf numFmtId="0" fontId="0" fillId="37" borderId="20" xfId="0" applyFill="1" applyBorder="1" applyAlignment="1">
      <alignment/>
    </xf>
    <xf numFmtId="0" fontId="0" fillId="37" borderId="17" xfId="0" applyFill="1" applyBorder="1" applyAlignment="1">
      <alignment/>
    </xf>
    <xf numFmtId="0" fontId="0" fillId="37" borderId="28" xfId="0" applyFill="1" applyBorder="1" applyAlignment="1">
      <alignment/>
    </xf>
    <xf numFmtId="0" fontId="0" fillId="37" borderId="0" xfId="0" applyFill="1" applyBorder="1" applyAlignment="1">
      <alignment horizontal="center" wrapText="1"/>
    </xf>
    <xf numFmtId="11" fontId="0" fillId="37" borderId="0" xfId="0" applyNumberFormat="1" applyFill="1" applyBorder="1" applyAlignment="1">
      <alignment horizontal="center" wrapText="1"/>
    </xf>
    <xf numFmtId="0" fontId="0" fillId="37" borderId="0" xfId="0" applyFill="1" applyBorder="1" applyAlignment="1">
      <alignment/>
    </xf>
    <xf numFmtId="0" fontId="0" fillId="37" borderId="20" xfId="0" applyFill="1" applyBorder="1" applyAlignment="1">
      <alignment/>
    </xf>
    <xf numFmtId="0" fontId="0" fillId="37" borderId="0" xfId="0" applyFill="1" applyAlignment="1">
      <alignment horizontal="center"/>
    </xf>
    <xf numFmtId="11" fontId="0" fillId="37" borderId="0" xfId="0" applyNumberFormat="1" applyFill="1" applyBorder="1" applyAlignment="1">
      <alignment horizontal="center"/>
    </xf>
    <xf numFmtId="1" fontId="3" fillId="0" borderId="0" xfId="0" applyNumberFormat="1" applyFont="1" applyBorder="1" applyAlignment="1">
      <alignment horizontal="center" wrapText="1"/>
    </xf>
    <xf numFmtId="1" fontId="3" fillId="35" borderId="0" xfId="0" applyNumberFormat="1" applyFont="1" applyFill="1" applyAlignment="1">
      <alignment horizontal="center"/>
    </xf>
    <xf numFmtId="1" fontId="3" fillId="0" borderId="0" xfId="0" applyNumberFormat="1" applyFont="1" applyAlignment="1">
      <alignment horizontal="center"/>
    </xf>
    <xf numFmtId="1" fontId="3" fillId="35" borderId="0" xfId="0" applyNumberFormat="1" applyFont="1" applyFill="1" applyBorder="1" applyAlignment="1">
      <alignment horizontal="center" wrapText="1"/>
    </xf>
    <xf numFmtId="1" fontId="3" fillId="0" borderId="19" xfId="0" applyNumberFormat="1" applyFont="1" applyBorder="1" applyAlignment="1">
      <alignment horizontal="center" wrapText="1"/>
    </xf>
    <xf numFmtId="0" fontId="3" fillId="0" borderId="0" xfId="0" applyNumberFormat="1" applyFont="1" applyAlignment="1">
      <alignment horizontal="center"/>
    </xf>
    <xf numFmtId="0" fontId="3" fillId="35" borderId="0" xfId="0" applyNumberFormat="1" applyFont="1" applyFill="1" applyAlignment="1">
      <alignment horizontal="center"/>
    </xf>
    <xf numFmtId="0" fontId="3" fillId="0" borderId="0" xfId="0" applyNumberFormat="1" applyFont="1" applyFill="1" applyAlignment="1">
      <alignment horizontal="center"/>
    </xf>
    <xf numFmtId="0" fontId="3" fillId="0" borderId="0" xfId="0" applyNumberFormat="1" applyFont="1" applyBorder="1" applyAlignment="1">
      <alignment horizontal="center" wrapText="1"/>
    </xf>
    <xf numFmtId="0" fontId="0" fillId="0" borderId="25" xfId="0" applyBorder="1" applyAlignment="1">
      <alignment horizontal="center" vertical="center"/>
    </xf>
    <xf numFmtId="0" fontId="0" fillId="0" borderId="22" xfId="0" applyFont="1" applyBorder="1" applyAlignment="1">
      <alignment horizontal="left" vertical="center"/>
    </xf>
    <xf numFmtId="11" fontId="0" fillId="33" borderId="22" xfId="0" applyNumberFormat="1" applyFill="1" applyBorder="1" applyAlignment="1">
      <alignment horizontal="center"/>
    </xf>
    <xf numFmtId="0" fontId="0" fillId="0" borderId="22" xfId="0" applyNumberFormat="1" applyFill="1" applyBorder="1" applyAlignment="1">
      <alignment horizontal="center"/>
    </xf>
    <xf numFmtId="0" fontId="3" fillId="0" borderId="23" xfId="0" applyFont="1" applyBorder="1" applyAlignment="1">
      <alignment/>
    </xf>
    <xf numFmtId="0" fontId="0" fillId="0" borderId="22" xfId="0" applyBorder="1" applyAlignment="1">
      <alignment/>
    </xf>
    <xf numFmtId="0" fontId="46" fillId="0" borderId="10" xfId="0" applyFont="1" applyBorder="1" applyAlignment="1">
      <alignment wrapText="1"/>
    </xf>
    <xf numFmtId="11" fontId="45" fillId="34" borderId="10" xfId="0" applyNumberFormat="1" applyFont="1" applyFill="1" applyBorder="1" applyAlignment="1">
      <alignment horizontal="center"/>
    </xf>
    <xf numFmtId="11" fontId="45" fillId="34" borderId="20" xfId="0" applyNumberFormat="1" applyFont="1" applyFill="1" applyBorder="1" applyAlignment="1">
      <alignment horizontal="center"/>
    </xf>
    <xf numFmtId="0" fontId="0" fillId="0" borderId="22" xfId="0" applyFont="1" applyFill="1" applyBorder="1" applyAlignment="1">
      <alignment horizontal="left"/>
    </xf>
    <xf numFmtId="0" fontId="0" fillId="0" borderId="22" xfId="0" applyFill="1" applyBorder="1" applyAlignment="1">
      <alignment horizontal="center"/>
    </xf>
    <xf numFmtId="0" fontId="0" fillId="0" borderId="23" xfId="0" applyFill="1" applyBorder="1" applyAlignment="1">
      <alignment horizontal="center" wrapText="1"/>
    </xf>
    <xf numFmtId="0" fontId="0" fillId="0" borderId="23" xfId="0" applyFill="1" applyBorder="1" applyAlignment="1">
      <alignment horizontal="center" vertical="center" wrapText="1"/>
    </xf>
    <xf numFmtId="2" fontId="0" fillId="0" borderId="22" xfId="0" applyNumberFormat="1" applyFill="1" applyBorder="1" applyAlignment="1">
      <alignment horizontal="center"/>
    </xf>
    <xf numFmtId="0" fontId="0" fillId="37" borderId="29" xfId="0" applyFill="1" applyBorder="1" applyAlignment="1">
      <alignment/>
    </xf>
    <xf numFmtId="11" fontId="45" fillId="34" borderId="0" xfId="0" applyNumberFormat="1" applyFont="1" applyFill="1" applyBorder="1" applyAlignment="1">
      <alignment horizontal="center"/>
    </xf>
    <xf numFmtId="11" fontId="0" fillId="36" borderId="26" xfId="0" applyNumberFormat="1" applyFont="1" applyFill="1" applyBorder="1" applyAlignment="1">
      <alignment horizontal="center"/>
    </xf>
    <xf numFmtId="0" fontId="0" fillId="0" borderId="30" xfId="0" applyBorder="1" applyAlignment="1">
      <alignment/>
    </xf>
    <xf numFmtId="0" fontId="0" fillId="0" borderId="23" xfId="0" applyBorder="1" applyAlignment="1">
      <alignment vertical="center"/>
    </xf>
    <xf numFmtId="0" fontId="0" fillId="0" borderId="31"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1" xfId="0" applyFont="1" applyBorder="1" applyAlignment="1">
      <alignment horizontal="center" wrapText="1"/>
    </xf>
    <xf numFmtId="0" fontId="0" fillId="0" borderId="29" xfId="0" applyBorder="1" applyAlignment="1">
      <alignment horizontal="center" wrapText="1"/>
    </xf>
    <xf numFmtId="0" fontId="0" fillId="0" borderId="32" xfId="0" applyBorder="1" applyAlignment="1">
      <alignment horizontal="center" wrapText="1"/>
    </xf>
    <xf numFmtId="0" fontId="0" fillId="0" borderId="10" xfId="0" applyBorder="1" applyAlignment="1">
      <alignment horizontal="center" wrapText="1"/>
    </xf>
    <xf numFmtId="0" fontId="0" fillId="0" borderId="0" xfId="0" applyBorder="1" applyAlignment="1">
      <alignment horizontal="center" wrapText="1"/>
    </xf>
    <xf numFmtId="0" fontId="0" fillId="0" borderId="20"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21" xfId="0" applyBorder="1" applyAlignment="1">
      <alignment horizontal="center" wrapText="1"/>
    </xf>
    <xf numFmtId="0" fontId="0" fillId="35" borderId="33" xfId="0" applyFont="1" applyFill="1" applyBorder="1" applyAlignment="1">
      <alignment wrapText="1"/>
    </xf>
    <xf numFmtId="0" fontId="0" fillId="35" borderId="34" xfId="0" applyFill="1" applyBorder="1" applyAlignment="1">
      <alignment/>
    </xf>
    <xf numFmtId="0" fontId="0" fillId="35" borderId="35" xfId="0" applyFill="1" applyBorder="1" applyAlignment="1">
      <alignment/>
    </xf>
    <xf numFmtId="0" fontId="5" fillId="0" borderId="19" xfId="0" applyFont="1" applyBorder="1" applyAlignment="1">
      <alignment horizontal="center" wrapText="1"/>
    </xf>
    <xf numFmtId="0" fontId="0" fillId="0" borderId="19" xfId="0" applyBorder="1" applyAlignment="1">
      <alignment wrapText="1"/>
    </xf>
    <xf numFmtId="0" fontId="0" fillId="0" borderId="21" xfId="0" applyBorder="1" applyAlignment="1">
      <alignment wrapText="1"/>
    </xf>
    <xf numFmtId="0" fontId="0" fillId="0" borderId="13" xfId="0" applyBorder="1" applyAlignment="1">
      <alignment horizontal="center" vertical="center" wrapText="1"/>
    </xf>
    <xf numFmtId="0" fontId="0" fillId="0" borderId="13" xfId="0" applyBorder="1" applyAlignment="1">
      <alignment vertical="center" wrapText="1"/>
    </xf>
    <xf numFmtId="0" fontId="0" fillId="0" borderId="27" xfId="0" applyBorder="1" applyAlignment="1">
      <alignment vertical="center" wrapText="1"/>
    </xf>
    <xf numFmtId="0" fontId="3" fillId="0" borderId="36" xfId="0" applyFont="1" applyBorder="1" applyAlignment="1">
      <alignment horizontal="center" wrapText="1"/>
    </xf>
    <xf numFmtId="0" fontId="3" fillId="0" borderId="37" xfId="0" applyFont="1" applyBorder="1" applyAlignment="1">
      <alignment horizontal="center" wrapText="1"/>
    </xf>
    <xf numFmtId="0" fontId="3" fillId="0" borderId="38" xfId="0" applyFont="1" applyBorder="1" applyAlignment="1">
      <alignment horizontal="center" wrapText="1"/>
    </xf>
    <xf numFmtId="0" fontId="0" fillId="35" borderId="13" xfId="0" applyFill="1" applyBorder="1" applyAlignment="1">
      <alignment horizontal="center"/>
    </xf>
    <xf numFmtId="0" fontId="0" fillId="0" borderId="13" xfId="0" applyBorder="1" applyAlignment="1">
      <alignment/>
    </xf>
    <xf numFmtId="171" fontId="0" fillId="35" borderId="13" xfId="0" applyNumberFormat="1" applyFill="1" applyBorder="1" applyAlignment="1">
      <alignment horizontal="center"/>
    </xf>
    <xf numFmtId="0" fontId="3" fillId="0" borderId="39" xfId="0" applyFont="1" applyFill="1" applyBorder="1" applyAlignment="1">
      <alignment horizontal="center" wrapText="1"/>
    </xf>
    <xf numFmtId="0" fontId="0" fillId="0" borderId="40" xfId="0" applyBorder="1" applyAlignment="1">
      <alignment horizontal="center" wrapText="1"/>
    </xf>
    <xf numFmtId="0" fontId="0" fillId="0" borderId="41" xfId="0" applyBorder="1" applyAlignment="1">
      <alignment horizontal="center" wrapText="1"/>
    </xf>
    <xf numFmtId="0" fontId="5" fillId="0" borderId="42" xfId="0" applyFont="1" applyBorder="1" applyAlignment="1">
      <alignment horizontal="center" wrapText="1"/>
    </xf>
    <xf numFmtId="0" fontId="9" fillId="0" borderId="43" xfId="0" applyFont="1" applyBorder="1" applyAlignment="1">
      <alignment horizontal="center"/>
    </xf>
    <xf numFmtId="0" fontId="9" fillId="0" borderId="44" xfId="0" applyFont="1" applyBorder="1" applyAlignment="1">
      <alignment horizontal="center"/>
    </xf>
    <xf numFmtId="0" fontId="6" fillId="0" borderId="36" xfId="0" applyFont="1" applyBorder="1" applyAlignment="1">
      <alignment horizontal="center" wrapText="1"/>
    </xf>
    <xf numFmtId="0" fontId="6" fillId="0" borderId="37" xfId="0" applyFont="1" applyBorder="1" applyAlignment="1">
      <alignment horizontal="center" wrapText="1"/>
    </xf>
    <xf numFmtId="0" fontId="6" fillId="0" borderId="38" xfId="0" applyFont="1" applyBorder="1" applyAlignment="1">
      <alignment horizontal="center" wrapText="1"/>
    </xf>
    <xf numFmtId="0" fontId="0" fillId="0" borderId="37" xfId="0" applyBorder="1" applyAlignment="1">
      <alignment wrapText="1"/>
    </xf>
    <xf numFmtId="0" fontId="0" fillId="0" borderId="38" xfId="0" applyBorder="1" applyAlignment="1">
      <alignment wrapText="1"/>
    </xf>
    <xf numFmtId="0" fontId="0" fillId="0" borderId="37" xfId="0" applyBorder="1" applyAlignment="1">
      <alignment horizontal="center" wrapText="1"/>
    </xf>
    <xf numFmtId="0" fontId="0" fillId="0" borderId="38" xfId="0" applyBorder="1" applyAlignment="1">
      <alignment horizont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45" xfId="0" applyFont="1" applyBorder="1" applyAlignment="1">
      <alignment vertical="center" wrapText="1"/>
    </xf>
    <xf numFmtId="0" fontId="0" fillId="0" borderId="0" xfId="0" applyFont="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7" fillId="0" borderId="12" xfId="0" applyFont="1" applyBorder="1" applyAlignment="1">
      <alignment horizontal="center" wrapText="1"/>
    </xf>
    <xf numFmtId="0" fontId="7" fillId="0" borderId="13" xfId="0" applyFont="1" applyBorder="1" applyAlignment="1">
      <alignment horizontal="center" wrapText="1"/>
    </xf>
    <xf numFmtId="0" fontId="8" fillId="0" borderId="13" xfId="0" applyFont="1" applyBorder="1" applyAlignment="1">
      <alignment/>
    </xf>
    <xf numFmtId="0" fontId="0" fillId="0" borderId="27" xfId="0" applyBorder="1" applyAlignment="1">
      <alignment/>
    </xf>
    <xf numFmtId="11" fontId="0" fillId="38" borderId="12" xfId="0" applyNumberFormat="1" applyFill="1" applyBorder="1" applyAlignment="1">
      <alignment horizontal="center"/>
    </xf>
    <xf numFmtId="0" fontId="0" fillId="38" borderId="27" xfId="0" applyFill="1" applyBorder="1" applyAlignment="1">
      <alignment horizontal="center"/>
    </xf>
    <xf numFmtId="0" fontId="0" fillId="0" borderId="12" xfId="0" applyFill="1" applyBorder="1" applyAlignment="1">
      <alignment horizontal="center" wrapText="1"/>
    </xf>
    <xf numFmtId="0" fontId="0" fillId="0" borderId="27" xfId="0" applyBorder="1" applyAlignment="1">
      <alignment horizontal="center" wrapText="1"/>
    </xf>
    <xf numFmtId="0" fontId="0" fillId="33" borderId="12" xfId="0" applyFill="1" applyBorder="1" applyAlignment="1">
      <alignment horizontal="center" vertical="center" wrapText="1"/>
    </xf>
    <xf numFmtId="0" fontId="0" fillId="0" borderId="27" xfId="0" applyBorder="1" applyAlignment="1">
      <alignment horizontal="center" vertical="center" wrapText="1"/>
    </xf>
    <xf numFmtId="11" fontId="0" fillId="0" borderId="12" xfId="0" applyNumberFormat="1" applyFill="1" applyBorder="1" applyAlignment="1">
      <alignment horizontal="center"/>
    </xf>
    <xf numFmtId="0" fontId="0" fillId="0" borderId="27" xfId="0" applyBorder="1" applyAlignment="1">
      <alignment horizontal="center"/>
    </xf>
    <xf numFmtId="11" fontId="0" fillId="0" borderId="12" xfId="0" applyNumberFormat="1" applyFill="1" applyBorder="1" applyAlignment="1">
      <alignment horizontal="center" vertical="center" wrapText="1"/>
    </xf>
    <xf numFmtId="0" fontId="7" fillId="0" borderId="27" xfId="0" applyFont="1" applyBorder="1" applyAlignment="1">
      <alignment horizontal="center" wrapText="1"/>
    </xf>
    <xf numFmtId="0" fontId="0" fillId="0" borderId="29" xfId="0" applyBorder="1" applyAlignment="1">
      <alignment horizontal="center" vertical="center" wrapText="1"/>
    </xf>
    <xf numFmtId="0" fontId="0" fillId="0" borderId="32"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b/>
        <i val="0"/>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117"/>
  <sheetViews>
    <sheetView tabSelected="1" zoomScale="130" zoomScaleNormal="130" zoomScalePageLayoutView="0" workbookViewId="0" topLeftCell="A1">
      <selection activeCell="B4" sqref="B4"/>
    </sheetView>
  </sheetViews>
  <sheetFormatPr defaultColWidth="9.140625" defaultRowHeight="12.75"/>
  <cols>
    <col min="1" max="1" width="32.421875" style="0" customWidth="1"/>
    <col min="2" max="2" width="12.7109375" style="3" customWidth="1"/>
    <col min="3" max="10" width="12.7109375" style="0" customWidth="1"/>
    <col min="11" max="11" width="11.28125" style="0" customWidth="1"/>
    <col min="12" max="12" width="19.421875" style="0" customWidth="1"/>
  </cols>
  <sheetData>
    <row r="1" spans="1:14" ht="21.75" customHeight="1" thickBot="1">
      <c r="A1" s="14" t="s">
        <v>8</v>
      </c>
      <c r="B1" s="136" t="s">
        <v>46</v>
      </c>
      <c r="C1" s="137"/>
      <c r="D1" s="137"/>
      <c r="E1" s="137"/>
      <c r="F1" s="137"/>
      <c r="G1" s="137"/>
      <c r="H1" s="138"/>
      <c r="I1" s="79"/>
      <c r="J1" s="79"/>
      <c r="K1" s="79"/>
      <c r="L1" s="79"/>
      <c r="M1" s="79"/>
      <c r="N1" s="79"/>
    </row>
    <row r="2" spans="1:14" ht="30" customHeight="1" thickBot="1">
      <c r="A2" s="13" t="s">
        <v>4</v>
      </c>
      <c r="B2" s="139" t="s">
        <v>45</v>
      </c>
      <c r="C2" s="140"/>
      <c r="D2" s="140"/>
      <c r="E2" s="140"/>
      <c r="F2" s="140"/>
      <c r="G2" s="140"/>
      <c r="H2" s="141"/>
      <c r="I2" s="79"/>
      <c r="J2" s="79"/>
      <c r="K2" s="79"/>
      <c r="L2" s="79"/>
      <c r="M2" s="79"/>
      <c r="N2" s="79"/>
    </row>
    <row r="3" spans="1:14" ht="13.5" thickBot="1">
      <c r="A3" s="4" t="s">
        <v>9</v>
      </c>
      <c r="B3" s="145" t="s">
        <v>6</v>
      </c>
      <c r="C3" s="146"/>
      <c r="D3" s="5" t="s">
        <v>5</v>
      </c>
      <c r="E3" s="147">
        <v>42948</v>
      </c>
      <c r="F3" s="147"/>
      <c r="G3" s="76"/>
      <c r="H3" s="77"/>
      <c r="I3" s="79"/>
      <c r="J3" s="79"/>
      <c r="K3" s="79"/>
      <c r="L3" s="79"/>
      <c r="M3" s="79"/>
      <c r="N3" s="79"/>
    </row>
    <row r="4" spans="1:14" ht="12.75">
      <c r="A4" s="1" t="s">
        <v>0</v>
      </c>
      <c r="B4" s="11"/>
      <c r="C4" s="11"/>
      <c r="D4" s="80"/>
      <c r="E4" s="80"/>
      <c r="F4" s="80"/>
      <c r="G4" s="80"/>
      <c r="H4" s="81"/>
      <c r="I4" s="79"/>
      <c r="J4" s="79"/>
      <c r="K4" s="79"/>
      <c r="L4" s="79"/>
      <c r="M4" s="79"/>
      <c r="N4" s="79"/>
    </row>
    <row r="5" spans="1:14" ht="12.75">
      <c r="A5" s="1" t="s">
        <v>1</v>
      </c>
      <c r="B5" s="11"/>
      <c r="C5" s="11"/>
      <c r="D5" s="80"/>
      <c r="E5" s="80"/>
      <c r="F5" s="80"/>
      <c r="G5" s="80"/>
      <c r="H5" s="81"/>
      <c r="I5" s="79"/>
      <c r="J5" s="79"/>
      <c r="K5" s="79"/>
      <c r="L5" s="79"/>
      <c r="M5" s="79"/>
      <c r="N5" s="79"/>
    </row>
    <row r="6" spans="1:14" ht="13.5" thickBot="1">
      <c r="A6" s="2" t="s">
        <v>2</v>
      </c>
      <c r="B6" s="12"/>
      <c r="C6" s="12"/>
      <c r="D6" s="82"/>
      <c r="E6" s="82"/>
      <c r="F6" s="82"/>
      <c r="G6" s="82"/>
      <c r="H6" s="83"/>
      <c r="I6" s="80"/>
      <c r="J6" s="79"/>
      <c r="K6" s="79"/>
      <c r="L6" s="79"/>
      <c r="M6" s="79"/>
      <c r="N6" s="79"/>
    </row>
    <row r="7" spans="1:14" ht="19.5" customHeight="1" thickBot="1" thickTop="1">
      <c r="A7" s="1" t="s">
        <v>98</v>
      </c>
      <c r="B7" s="26" t="s">
        <v>94</v>
      </c>
      <c r="C7" s="26" t="s">
        <v>49</v>
      </c>
      <c r="D7" s="151" t="s">
        <v>10</v>
      </c>
      <c r="E7" s="152"/>
      <c r="F7" s="152"/>
      <c r="G7" s="152"/>
      <c r="H7" s="153"/>
      <c r="I7" s="170" t="s">
        <v>95</v>
      </c>
      <c r="J7" s="171"/>
      <c r="K7" s="172"/>
      <c r="L7" s="173"/>
      <c r="M7" s="79"/>
      <c r="N7" s="79"/>
    </row>
    <row r="8" spans="1:14" ht="15.75" customHeight="1" thickBot="1">
      <c r="A8" s="73" t="s">
        <v>48</v>
      </c>
      <c r="B8" s="70">
        <v>1</v>
      </c>
      <c r="C8" s="69">
        <v>1000</v>
      </c>
      <c r="D8" s="118" t="s">
        <v>104</v>
      </c>
      <c r="E8" s="119"/>
      <c r="F8" s="119"/>
      <c r="G8" s="119"/>
      <c r="H8" s="120"/>
      <c r="I8" s="176" t="s">
        <v>76</v>
      </c>
      <c r="J8" s="177"/>
      <c r="L8" s="34" t="s">
        <v>42</v>
      </c>
      <c r="M8" s="80"/>
      <c r="N8" s="79"/>
    </row>
    <row r="9" spans="1:14" ht="15.75" customHeight="1" thickBot="1">
      <c r="A9" s="73" t="s">
        <v>35</v>
      </c>
      <c r="B9" s="25">
        <v>60</v>
      </c>
      <c r="C9" s="22"/>
      <c r="D9" s="121"/>
      <c r="E9" s="122"/>
      <c r="F9" s="122"/>
      <c r="G9" s="122"/>
      <c r="H9" s="123"/>
      <c r="I9" s="178">
        <v>1</v>
      </c>
      <c r="J9" s="179"/>
      <c r="K9" s="71"/>
      <c r="L9" s="72">
        <v>1</v>
      </c>
      <c r="M9" s="80"/>
      <c r="N9" s="79"/>
    </row>
    <row r="10" spans="1:14" ht="15.75" customHeight="1" thickBot="1">
      <c r="A10" s="74"/>
      <c r="B10" s="24" t="s">
        <v>39</v>
      </c>
      <c r="C10" s="78" t="s">
        <v>100</v>
      </c>
      <c r="D10" s="121"/>
      <c r="E10" s="122"/>
      <c r="F10" s="122"/>
      <c r="G10" s="122"/>
      <c r="H10" s="123"/>
      <c r="I10" s="180" t="s">
        <v>77</v>
      </c>
      <c r="J10" s="181"/>
      <c r="K10" s="68">
        <v>1</v>
      </c>
      <c r="L10" s="66" t="s">
        <v>21</v>
      </c>
      <c r="M10" s="80"/>
      <c r="N10" s="79"/>
    </row>
    <row r="11" spans="1:14" ht="15.75" customHeight="1" thickBot="1">
      <c r="A11" s="75" t="s">
        <v>47</v>
      </c>
      <c r="B11" s="21">
        <f>B8*($B$9/100)</f>
        <v>0.6</v>
      </c>
      <c r="C11" s="21">
        <f>C8*($B$9/100)</f>
        <v>600</v>
      </c>
      <c r="D11" s="121"/>
      <c r="E11" s="122"/>
      <c r="F11" s="122"/>
      <c r="G11" s="122"/>
      <c r="H11" s="123"/>
      <c r="I11" s="182" t="s">
        <v>78</v>
      </c>
      <c r="J11" s="179"/>
      <c r="K11" s="68">
        <v>2</v>
      </c>
      <c r="L11" s="67" t="s">
        <v>22</v>
      </c>
      <c r="M11" s="79"/>
      <c r="N11" s="79"/>
    </row>
    <row r="12" spans="1:14" ht="15.75" customHeight="1" thickBot="1">
      <c r="A12" s="74" t="s">
        <v>36</v>
      </c>
      <c r="B12" s="30">
        <v>98</v>
      </c>
      <c r="C12" s="27"/>
      <c r="D12" s="121"/>
      <c r="E12" s="122"/>
      <c r="F12" s="122"/>
      <c r="G12" s="122"/>
      <c r="H12" s="123"/>
      <c r="I12" s="180" t="s">
        <v>79</v>
      </c>
      <c r="J12" s="181"/>
      <c r="K12" s="68">
        <v>3</v>
      </c>
      <c r="L12" s="67" t="s">
        <v>23</v>
      </c>
      <c r="M12" s="79"/>
      <c r="N12" s="79"/>
    </row>
    <row r="13" spans="1:14" ht="15.75" customHeight="1" thickBot="1">
      <c r="A13" s="74"/>
      <c r="B13" s="28" t="s">
        <v>92</v>
      </c>
      <c r="C13" s="28" t="s">
        <v>93</v>
      </c>
      <c r="D13" s="121"/>
      <c r="E13" s="122"/>
      <c r="F13" s="122"/>
      <c r="G13" s="122"/>
      <c r="H13" s="123"/>
      <c r="I13" s="174"/>
      <c r="J13" s="175"/>
      <c r="K13" s="68">
        <v>4</v>
      </c>
      <c r="L13" s="68" t="s">
        <v>24</v>
      </c>
      <c r="M13" s="79"/>
      <c r="N13" s="79"/>
    </row>
    <row r="14" spans="1:14" ht="15.75" customHeight="1" thickBot="1">
      <c r="A14" s="75" t="s">
        <v>91</v>
      </c>
      <c r="B14" s="29">
        <f>B8*(1-$B$12/100)</f>
        <v>0.020000000000000018</v>
      </c>
      <c r="C14" s="29">
        <f>C8*(1-$B$12/100)</f>
        <v>20.000000000000018</v>
      </c>
      <c r="D14" s="121"/>
      <c r="E14" s="122"/>
      <c r="F14" s="122"/>
      <c r="G14" s="122"/>
      <c r="H14" s="123"/>
      <c r="I14" s="79"/>
      <c r="J14" s="79"/>
      <c r="K14" s="79"/>
      <c r="L14" s="79"/>
      <c r="M14" s="79"/>
      <c r="N14" s="79"/>
    </row>
    <row r="15" spans="1:14" ht="15.75" customHeight="1" thickBot="1">
      <c r="A15" s="100" t="s">
        <v>105</v>
      </c>
      <c r="B15" s="101" t="s">
        <v>102</v>
      </c>
      <c r="C15" s="102"/>
      <c r="D15" s="124" t="s">
        <v>106</v>
      </c>
      <c r="E15" s="125"/>
      <c r="F15" s="125"/>
      <c r="G15" s="125"/>
      <c r="H15" s="126"/>
      <c r="I15" s="79"/>
      <c r="J15" s="79"/>
      <c r="K15" s="79"/>
      <c r="L15" s="79"/>
      <c r="M15" s="79"/>
      <c r="N15" s="79"/>
    </row>
    <row r="16" spans="1:14" ht="15.75" customHeight="1" thickBot="1">
      <c r="A16" s="103" t="s">
        <v>98</v>
      </c>
      <c r="B16" s="24" t="s">
        <v>107</v>
      </c>
      <c r="C16" s="24" t="s">
        <v>108</v>
      </c>
      <c r="D16" s="127"/>
      <c r="E16" s="128"/>
      <c r="F16" s="128"/>
      <c r="G16" s="128"/>
      <c r="H16" s="129"/>
      <c r="I16" s="79"/>
      <c r="J16" s="79"/>
      <c r="K16" s="79"/>
      <c r="L16" s="79"/>
      <c r="M16" s="79"/>
      <c r="N16" s="79"/>
    </row>
    <row r="17" spans="1:14" ht="15.75" customHeight="1" thickBot="1">
      <c r="A17" s="104" t="s">
        <v>54</v>
      </c>
      <c r="B17" s="101">
        <v>0.2</v>
      </c>
      <c r="C17" s="101">
        <v>10</v>
      </c>
      <c r="D17" s="130"/>
      <c r="E17" s="131"/>
      <c r="F17" s="131"/>
      <c r="G17" s="131"/>
      <c r="H17" s="132"/>
      <c r="I17" s="79"/>
      <c r="J17" s="79"/>
      <c r="K17" s="79"/>
      <c r="L17" s="79"/>
      <c r="M17" s="79"/>
      <c r="N17" s="79"/>
    </row>
    <row r="18" spans="1:14" ht="30" customHeight="1" thickBot="1">
      <c r="A18" s="84"/>
      <c r="B18" s="85"/>
      <c r="C18" s="60" t="str">
        <f>LOOKUP(L9,K10:K13,L10:L13)</f>
        <v>&lt;10 MMBTU/hr</v>
      </c>
      <c r="D18" s="86"/>
      <c r="E18" s="86"/>
      <c r="F18" s="61" t="str">
        <f>LOOKUP(I9,K10:K12,I10:I12)</f>
        <v>Raw Gas</v>
      </c>
      <c r="G18" s="86"/>
      <c r="H18" s="87"/>
      <c r="I18" s="79"/>
      <c r="J18" s="79"/>
      <c r="K18" s="79"/>
      <c r="L18" s="79"/>
      <c r="M18" s="79"/>
      <c r="N18" s="79"/>
    </row>
    <row r="19" spans="1:14" ht="13.5" customHeight="1">
      <c r="A19" s="142" t="s">
        <v>25</v>
      </c>
      <c r="B19" s="142" t="s">
        <v>3</v>
      </c>
      <c r="C19" s="155" t="s">
        <v>43</v>
      </c>
      <c r="D19" s="142" t="s">
        <v>40</v>
      </c>
      <c r="E19" s="148" t="s">
        <v>41</v>
      </c>
      <c r="F19" s="155" t="s">
        <v>96</v>
      </c>
      <c r="G19" s="142" t="s">
        <v>87</v>
      </c>
      <c r="H19" s="148" t="s">
        <v>88</v>
      </c>
      <c r="I19" s="142" t="s">
        <v>37</v>
      </c>
      <c r="J19" s="148" t="s">
        <v>38</v>
      </c>
      <c r="K19" s="79"/>
      <c r="L19" s="79"/>
      <c r="M19" s="79"/>
      <c r="N19" s="79"/>
    </row>
    <row r="20" spans="1:14" ht="13.5" customHeight="1">
      <c r="A20" s="157"/>
      <c r="B20" s="159"/>
      <c r="C20" s="155"/>
      <c r="D20" s="143"/>
      <c r="E20" s="149"/>
      <c r="F20" s="155"/>
      <c r="G20" s="143"/>
      <c r="H20" s="149"/>
      <c r="I20" s="143"/>
      <c r="J20" s="149"/>
      <c r="K20" s="79"/>
      <c r="L20" s="79"/>
      <c r="M20" s="79"/>
      <c r="N20" s="79"/>
    </row>
    <row r="21" spans="1:14" ht="13.5" customHeight="1">
      <c r="A21" s="157"/>
      <c r="B21" s="159"/>
      <c r="C21" s="155"/>
      <c r="D21" s="143"/>
      <c r="E21" s="149"/>
      <c r="F21" s="155"/>
      <c r="G21" s="143"/>
      <c r="H21" s="149"/>
      <c r="I21" s="143"/>
      <c r="J21" s="149"/>
      <c r="K21" s="79"/>
      <c r="L21" s="79"/>
      <c r="M21" s="79"/>
      <c r="N21" s="79"/>
    </row>
    <row r="22" spans="1:14" ht="25.5" customHeight="1">
      <c r="A22" s="158"/>
      <c r="B22" s="160"/>
      <c r="C22" s="156"/>
      <c r="D22" s="144"/>
      <c r="E22" s="150"/>
      <c r="F22" s="156"/>
      <c r="G22" s="144"/>
      <c r="H22" s="150"/>
      <c r="I22" s="144"/>
      <c r="J22" s="150"/>
      <c r="K22" s="79"/>
      <c r="L22" s="79"/>
      <c r="M22" s="79"/>
      <c r="N22" s="79"/>
    </row>
    <row r="23" spans="1:14" ht="12.75">
      <c r="A23" s="6" t="s">
        <v>81</v>
      </c>
      <c r="B23" s="90" t="s">
        <v>82</v>
      </c>
      <c r="C23" s="45" t="str">
        <f aca="true" t="shared" si="0" ref="C23:C28">LOOKUP($L$9,$C$67:$F$67,C72:F72)</f>
        <v>~</v>
      </c>
      <c r="D23" s="35">
        <v>0</v>
      </c>
      <c r="E23" s="46">
        <v>0</v>
      </c>
      <c r="F23" s="47">
        <f aca="true" t="shared" si="1" ref="F23:F60">LOOKUP($I$9,$G$67:$I$67,G72:I72)</f>
        <v>0.0005396615847000001</v>
      </c>
      <c r="G23" s="57">
        <f>$B$14*F23</f>
        <v>1.0793231694000011E-05</v>
      </c>
      <c r="H23" s="57">
        <f>$C$14*F23</f>
        <v>0.010793231694000012</v>
      </c>
      <c r="I23" s="58">
        <f aca="true" t="shared" si="2" ref="I23:J27">D23+G23</f>
        <v>1.0793231694000011E-05</v>
      </c>
      <c r="J23" s="46">
        <f t="shared" si="2"/>
        <v>0.010793231694000012</v>
      </c>
      <c r="K23" s="79"/>
      <c r="L23" s="79"/>
      <c r="M23" s="79"/>
      <c r="N23" s="79"/>
    </row>
    <row r="24" spans="1:14" ht="12.75">
      <c r="A24" s="38" t="s">
        <v>70</v>
      </c>
      <c r="B24" s="91" t="s">
        <v>71</v>
      </c>
      <c r="C24" s="45" t="str">
        <f t="shared" si="0"/>
        <v>~</v>
      </c>
      <c r="D24" s="35">
        <v>0</v>
      </c>
      <c r="E24" s="46">
        <v>0</v>
      </c>
      <c r="F24" s="47">
        <f t="shared" si="1"/>
        <v>0.003681491763714</v>
      </c>
      <c r="G24" s="57">
        <f>$B$14*F24</f>
        <v>7.362983527428006E-05</v>
      </c>
      <c r="H24" s="57">
        <f>$C$14*F24</f>
        <v>0.07362983527428006</v>
      </c>
      <c r="I24" s="58">
        <f t="shared" si="2"/>
        <v>7.362983527428006E-05</v>
      </c>
      <c r="J24" s="46">
        <f t="shared" si="2"/>
        <v>0.07362983527428006</v>
      </c>
      <c r="K24" s="79"/>
      <c r="L24" s="79"/>
      <c r="M24" s="79"/>
      <c r="N24" s="79"/>
    </row>
    <row r="25" spans="1:14" ht="12.75">
      <c r="A25" s="37" t="s">
        <v>61</v>
      </c>
      <c r="B25" s="92" t="s">
        <v>62</v>
      </c>
      <c r="C25" s="45" t="str">
        <f t="shared" si="0"/>
        <v>~</v>
      </c>
      <c r="D25" s="35">
        <v>0</v>
      </c>
      <c r="E25" s="46">
        <v>0</v>
      </c>
      <c r="F25" s="47">
        <f t="shared" si="1"/>
        <v>0.0002788395692</v>
      </c>
      <c r="G25" s="57">
        <f>$B$14*F25</f>
        <v>5.576791384000005E-06</v>
      </c>
      <c r="H25" s="57">
        <f>$C$14*F25</f>
        <v>0.005576791384000005</v>
      </c>
      <c r="I25" s="58">
        <f t="shared" si="2"/>
        <v>5.576791384000005E-06</v>
      </c>
      <c r="J25" s="46">
        <f t="shared" si="2"/>
        <v>0.005576791384000005</v>
      </c>
      <c r="K25" s="79"/>
      <c r="L25" s="79"/>
      <c r="M25" s="79"/>
      <c r="N25" s="79"/>
    </row>
    <row r="26" spans="1:14" ht="12.75">
      <c r="A26" s="37" t="s">
        <v>64</v>
      </c>
      <c r="B26" s="92" t="s">
        <v>65</v>
      </c>
      <c r="C26" s="45" t="str">
        <f t="shared" si="0"/>
        <v>~</v>
      </c>
      <c r="D26" s="35">
        <v>0</v>
      </c>
      <c r="E26" s="46">
        <v>0</v>
      </c>
      <c r="F26" s="47">
        <f t="shared" si="1"/>
        <v>0.0007983299654000001</v>
      </c>
      <c r="G26" s="57">
        <f>$B$14*F26</f>
        <v>1.5966599308000015E-05</v>
      </c>
      <c r="H26" s="57">
        <f>$C$14*F26</f>
        <v>0.015966599308000016</v>
      </c>
      <c r="I26" s="58">
        <f t="shared" si="2"/>
        <v>1.5966599308000015E-05</v>
      </c>
      <c r="J26" s="46">
        <f t="shared" si="2"/>
        <v>0.015966599308000016</v>
      </c>
      <c r="K26" s="79"/>
      <c r="L26" s="79"/>
      <c r="M26" s="79"/>
      <c r="N26" s="79"/>
    </row>
    <row r="27" spans="1:14" ht="12.75">
      <c r="A27" s="36" t="s">
        <v>30</v>
      </c>
      <c r="B27" s="90">
        <v>75070</v>
      </c>
      <c r="C27" s="45">
        <f t="shared" si="0"/>
        <v>0.0043</v>
      </c>
      <c r="D27" s="35">
        <f>$B$11*C27</f>
        <v>0.00258</v>
      </c>
      <c r="E27" s="46">
        <f>$C$11*C27</f>
        <v>2.58</v>
      </c>
      <c r="F27" s="47" t="str">
        <f t="shared" si="1"/>
        <v>^</v>
      </c>
      <c r="G27" s="57">
        <v>0</v>
      </c>
      <c r="H27" s="48">
        <v>0</v>
      </c>
      <c r="I27" s="58">
        <f t="shared" si="2"/>
        <v>0.00258</v>
      </c>
      <c r="J27" s="46">
        <f t="shared" si="2"/>
        <v>2.58</v>
      </c>
      <c r="K27" s="79"/>
      <c r="L27" s="79"/>
      <c r="M27" s="79"/>
      <c r="N27" s="79"/>
    </row>
    <row r="28" spans="1:14" ht="12.75">
      <c r="A28" s="15" t="s">
        <v>31</v>
      </c>
      <c r="B28" s="90">
        <v>107028</v>
      </c>
      <c r="C28" s="45">
        <f t="shared" si="0"/>
        <v>0.0027</v>
      </c>
      <c r="D28" s="35">
        <f>$B$11*C28</f>
        <v>0.0016200000000000001</v>
      </c>
      <c r="E28" s="46">
        <f>$C$11*C28</f>
        <v>1.62</v>
      </c>
      <c r="F28" s="47" t="str">
        <f t="shared" si="1"/>
        <v>^</v>
      </c>
      <c r="G28" s="57">
        <v>0</v>
      </c>
      <c r="H28" s="48">
        <v>0</v>
      </c>
      <c r="I28" s="58">
        <f aca="true" t="shared" si="3" ref="I28:I60">D28+G28</f>
        <v>0.0016200000000000001</v>
      </c>
      <c r="J28" s="46">
        <f aca="true" t="shared" si="4" ref="J28:J60">E28+H28</f>
        <v>1.62</v>
      </c>
      <c r="K28" s="79"/>
      <c r="L28" s="79"/>
      <c r="M28" s="79"/>
      <c r="N28" s="79"/>
    </row>
    <row r="29" spans="1:14" ht="12.75">
      <c r="A29" s="33" t="s">
        <v>17</v>
      </c>
      <c r="B29" s="90">
        <v>7664417</v>
      </c>
      <c r="C29" s="45" t="s">
        <v>44</v>
      </c>
      <c r="D29" s="35">
        <v>0</v>
      </c>
      <c r="E29" s="46">
        <v>0</v>
      </c>
      <c r="F29" s="47">
        <f t="shared" si="1"/>
        <v>1.74</v>
      </c>
      <c r="G29" s="57">
        <f aca="true" t="shared" si="5" ref="G29:G44">$B$14*F29</f>
        <v>0.03480000000000003</v>
      </c>
      <c r="H29" s="48">
        <f aca="true" t="shared" si="6" ref="H29:H44">$C$14*F29</f>
        <v>34.80000000000003</v>
      </c>
      <c r="I29" s="58">
        <f t="shared" si="3"/>
        <v>0.03480000000000003</v>
      </c>
      <c r="J29" s="46">
        <f t="shared" si="4"/>
        <v>34.80000000000003</v>
      </c>
      <c r="K29" s="79"/>
      <c r="L29" s="79"/>
      <c r="M29" s="79"/>
      <c r="N29" s="79"/>
    </row>
    <row r="30" spans="1:14" ht="12.75">
      <c r="A30" s="37" t="s">
        <v>59</v>
      </c>
      <c r="B30" s="92" t="s">
        <v>60</v>
      </c>
      <c r="C30" s="45" t="s">
        <v>44</v>
      </c>
      <c r="D30" s="35">
        <v>0</v>
      </c>
      <c r="E30" s="46">
        <v>0</v>
      </c>
      <c r="F30" s="47">
        <f t="shared" si="1"/>
        <v>0.0050717783129200006</v>
      </c>
      <c r="G30" s="57">
        <f t="shared" si="5"/>
        <v>0.0001014355662584001</v>
      </c>
      <c r="H30" s="48">
        <f t="shared" si="6"/>
        <v>0.1014355662584001</v>
      </c>
      <c r="I30" s="58">
        <f t="shared" si="3"/>
        <v>0.0001014355662584001</v>
      </c>
      <c r="J30" s="46">
        <f t="shared" si="4"/>
        <v>0.1014355662584001</v>
      </c>
      <c r="K30" s="79"/>
      <c r="L30" s="79"/>
      <c r="M30" s="79"/>
      <c r="N30" s="79"/>
    </row>
    <row r="31" spans="1:14" ht="12.75">
      <c r="A31" s="15" t="s">
        <v>12</v>
      </c>
      <c r="B31" s="90">
        <v>71432</v>
      </c>
      <c r="C31" s="45">
        <f aca="true" t="shared" si="7" ref="C31:C36">LOOKUP($L$9,$C$67:$F$67,C80:F80)</f>
        <v>0.008</v>
      </c>
      <c r="D31" s="35">
        <f>$B$11*C31</f>
        <v>0.0048</v>
      </c>
      <c r="E31" s="46">
        <f>$C$11*C31</f>
        <v>4.8</v>
      </c>
      <c r="F31" s="47">
        <f t="shared" si="1"/>
        <v>0.0008371548157896003</v>
      </c>
      <c r="G31" s="57">
        <f t="shared" si="5"/>
        <v>1.674309631579202E-05</v>
      </c>
      <c r="H31" s="48">
        <f t="shared" si="6"/>
        <v>0.01674309631579202</v>
      </c>
      <c r="I31" s="58">
        <f t="shared" si="3"/>
        <v>0.004816743096315791</v>
      </c>
      <c r="J31" s="46">
        <f t="shared" si="4"/>
        <v>4.816743096315792</v>
      </c>
      <c r="K31" s="79"/>
      <c r="L31" s="79"/>
      <c r="M31" s="79"/>
      <c r="N31" s="79"/>
    </row>
    <row r="32" spans="1:14" ht="12.75">
      <c r="A32" s="37" t="s">
        <v>83</v>
      </c>
      <c r="B32" s="92" t="s">
        <v>72</v>
      </c>
      <c r="C32" s="45" t="str">
        <f t="shared" si="7"/>
        <v>~</v>
      </c>
      <c r="D32" s="35">
        <v>0</v>
      </c>
      <c r="E32" s="46">
        <v>0</v>
      </c>
      <c r="F32" s="47">
        <f t="shared" si="1"/>
        <v>0.0014624252006</v>
      </c>
      <c r="G32" s="57">
        <f t="shared" si="5"/>
        <v>2.9248504012000025E-05</v>
      </c>
      <c r="H32" s="48">
        <f t="shared" si="6"/>
        <v>0.029248504012000024</v>
      </c>
      <c r="I32" s="58">
        <f t="shared" si="3"/>
        <v>2.9248504012000025E-05</v>
      </c>
      <c r="J32" s="46">
        <f t="shared" si="4"/>
        <v>0.029248504012000024</v>
      </c>
      <c r="K32" s="79"/>
      <c r="L32" s="79"/>
      <c r="M32" s="79"/>
      <c r="N32" s="79"/>
    </row>
    <row r="33" spans="1:14" ht="12.75">
      <c r="A33" s="37" t="s">
        <v>50</v>
      </c>
      <c r="B33" s="92" t="s">
        <v>51</v>
      </c>
      <c r="C33" s="45" t="str">
        <f t="shared" si="7"/>
        <v>~</v>
      </c>
      <c r="D33" s="35">
        <v>0</v>
      </c>
      <c r="E33" s="46">
        <v>0</v>
      </c>
      <c r="F33" s="47">
        <f t="shared" si="1"/>
        <v>0.017483712542999998</v>
      </c>
      <c r="G33" s="57">
        <f t="shared" si="5"/>
        <v>0.00034967425086000027</v>
      </c>
      <c r="H33" s="48">
        <f t="shared" si="6"/>
        <v>0.34967425086000026</v>
      </c>
      <c r="I33" s="58">
        <f t="shared" si="3"/>
        <v>0.00034967425086000027</v>
      </c>
      <c r="J33" s="46">
        <f t="shared" si="4"/>
        <v>0.34967425086000026</v>
      </c>
      <c r="K33" s="79"/>
      <c r="L33" s="79"/>
      <c r="M33" s="79"/>
      <c r="N33" s="79"/>
    </row>
    <row r="34" spans="1:14" ht="12.75">
      <c r="A34" s="37" t="s">
        <v>55</v>
      </c>
      <c r="B34" s="95">
        <v>56235</v>
      </c>
      <c r="C34" s="45" t="str">
        <f t="shared" si="7"/>
        <v>~</v>
      </c>
      <c r="D34" s="35">
        <v>0</v>
      </c>
      <c r="E34" s="46">
        <v>0</v>
      </c>
      <c r="F34" s="47">
        <f t="shared" si="1"/>
        <v>0.0005102200701</v>
      </c>
      <c r="G34" s="57">
        <f t="shared" si="5"/>
        <v>1.0204401402000008E-05</v>
      </c>
      <c r="H34" s="48">
        <f t="shared" si="6"/>
        <v>0.010204401402000008</v>
      </c>
      <c r="I34" s="58">
        <f t="shared" si="3"/>
        <v>1.0204401402000008E-05</v>
      </c>
      <c r="J34" s="46">
        <f t="shared" si="4"/>
        <v>0.010204401402000008</v>
      </c>
      <c r="K34" s="79"/>
      <c r="L34" s="79"/>
      <c r="M34" s="79"/>
      <c r="N34" s="79"/>
    </row>
    <row r="35" spans="1:14" ht="12.75">
      <c r="A35" s="38" t="s">
        <v>52</v>
      </c>
      <c r="B35" s="96">
        <v>463581</v>
      </c>
      <c r="C35" s="45" t="str">
        <f t="shared" si="7"/>
        <v>~</v>
      </c>
      <c r="D35" s="35">
        <v>0</v>
      </c>
      <c r="E35" s="46">
        <v>0</v>
      </c>
      <c r="F35" s="47">
        <f t="shared" si="1"/>
        <v>0.2360537251072</v>
      </c>
      <c r="G35" s="57">
        <f t="shared" si="5"/>
        <v>0.004721074502144004</v>
      </c>
      <c r="H35" s="48">
        <f t="shared" si="6"/>
        <v>4.721074502144004</v>
      </c>
      <c r="I35" s="58">
        <f t="shared" si="3"/>
        <v>0.004721074502144004</v>
      </c>
      <c r="J35" s="46">
        <f t="shared" si="4"/>
        <v>4.721074502144004</v>
      </c>
      <c r="K35" s="79"/>
      <c r="L35" s="79"/>
      <c r="M35" s="79"/>
      <c r="N35" s="79"/>
    </row>
    <row r="36" spans="1:14" ht="24">
      <c r="A36" s="63" t="s">
        <v>53</v>
      </c>
      <c r="B36" s="96">
        <v>76131</v>
      </c>
      <c r="C36" s="45" t="str">
        <f t="shared" si="7"/>
        <v>~</v>
      </c>
      <c r="D36" s="35">
        <v>0</v>
      </c>
      <c r="E36" s="46">
        <v>0</v>
      </c>
      <c r="F36" s="47">
        <f t="shared" si="1"/>
        <v>0.015118403328617585</v>
      </c>
      <c r="G36" s="57">
        <f t="shared" si="5"/>
        <v>0.000302368066572352</v>
      </c>
      <c r="H36" s="48">
        <f t="shared" si="6"/>
        <v>0.302368066572352</v>
      </c>
      <c r="I36" s="58">
        <f t="shared" si="3"/>
        <v>0.000302368066572352</v>
      </c>
      <c r="J36" s="46">
        <f t="shared" si="4"/>
        <v>0.302368066572352</v>
      </c>
      <c r="K36" s="79"/>
      <c r="L36" s="79"/>
      <c r="M36" s="79"/>
      <c r="N36" s="79"/>
    </row>
    <row r="37" spans="1:14" ht="12.75">
      <c r="A37" s="15" t="s">
        <v>18</v>
      </c>
      <c r="B37" s="90">
        <v>108907</v>
      </c>
      <c r="C37" s="45" t="s">
        <v>44</v>
      </c>
      <c r="D37" s="35">
        <v>0</v>
      </c>
      <c r="E37" s="46">
        <v>0</v>
      </c>
      <c r="F37" s="47">
        <f t="shared" si="1"/>
        <v>0</v>
      </c>
      <c r="G37" s="57">
        <f t="shared" si="5"/>
        <v>0</v>
      </c>
      <c r="H37" s="48">
        <f t="shared" si="6"/>
        <v>0</v>
      </c>
      <c r="I37" s="58">
        <f t="shared" si="3"/>
        <v>0</v>
      </c>
      <c r="J37" s="46">
        <f t="shared" si="4"/>
        <v>0</v>
      </c>
      <c r="K37" s="79"/>
      <c r="L37" s="79"/>
      <c r="M37" s="79"/>
      <c r="N37" s="79"/>
    </row>
    <row r="38" spans="1:14" ht="12.75">
      <c r="A38" s="37" t="s">
        <v>90</v>
      </c>
      <c r="B38" s="95">
        <v>1319773</v>
      </c>
      <c r="C38" s="45" t="s">
        <v>44</v>
      </c>
      <c r="D38" s="35">
        <v>0</v>
      </c>
      <c r="E38" s="46">
        <v>0</v>
      </c>
      <c r="F38" s="47">
        <f t="shared" si="1"/>
        <v>0.00495865685886</v>
      </c>
      <c r="G38" s="57">
        <f t="shared" si="5"/>
        <v>9.91731371772001E-05</v>
      </c>
      <c r="H38" s="48">
        <f t="shared" si="6"/>
        <v>0.0991731371772001</v>
      </c>
      <c r="I38" s="58">
        <f t="shared" si="3"/>
        <v>9.91731371772001E-05</v>
      </c>
      <c r="J38" s="46">
        <f t="shared" si="4"/>
        <v>0.0991731371772001</v>
      </c>
      <c r="K38" s="79"/>
      <c r="L38" s="79"/>
      <c r="M38" s="79"/>
      <c r="N38" s="79"/>
    </row>
    <row r="39" spans="1:14" ht="12.75">
      <c r="A39" s="38" t="s">
        <v>69</v>
      </c>
      <c r="B39" s="96">
        <v>98828</v>
      </c>
      <c r="C39" s="45" t="s">
        <v>44</v>
      </c>
      <c r="D39" s="35">
        <v>0</v>
      </c>
      <c r="E39" s="46">
        <v>0</v>
      </c>
      <c r="F39" s="47">
        <f t="shared" si="1"/>
        <v>0.00109199389092</v>
      </c>
      <c r="G39" s="57">
        <f t="shared" si="5"/>
        <v>2.183987781840002E-05</v>
      </c>
      <c r="H39" s="48">
        <f t="shared" si="6"/>
        <v>0.02183987781840002</v>
      </c>
      <c r="I39" s="58">
        <f t="shared" si="3"/>
        <v>2.183987781840002E-05</v>
      </c>
      <c r="J39" s="46">
        <f t="shared" si="4"/>
        <v>0.02183987781840002</v>
      </c>
      <c r="K39" s="79"/>
      <c r="L39" s="79"/>
      <c r="M39" s="79"/>
      <c r="N39" s="79"/>
    </row>
    <row r="40" spans="1:14" ht="24">
      <c r="A40" s="65" t="s">
        <v>86</v>
      </c>
      <c r="B40" s="97">
        <v>117817</v>
      </c>
      <c r="C40" s="45" t="s">
        <v>44</v>
      </c>
      <c r="D40" s="35">
        <v>0</v>
      </c>
      <c r="E40" s="46">
        <v>0</v>
      </c>
      <c r="F40" s="47">
        <f t="shared" si="1"/>
        <v>0.00038873057106</v>
      </c>
      <c r="G40" s="57">
        <f t="shared" si="5"/>
        <v>7.774611421200006E-06</v>
      </c>
      <c r="H40" s="48">
        <f t="shared" si="6"/>
        <v>0.007774611421200007</v>
      </c>
      <c r="I40" s="58">
        <f t="shared" si="3"/>
        <v>7.774611421200006E-06</v>
      </c>
      <c r="J40" s="46">
        <f t="shared" si="4"/>
        <v>0.007774611421200007</v>
      </c>
      <c r="K40" s="79"/>
      <c r="L40" s="79"/>
      <c r="M40" s="79"/>
      <c r="N40" s="79"/>
    </row>
    <row r="41" spans="1:14" ht="12.75">
      <c r="A41" s="38" t="s">
        <v>74</v>
      </c>
      <c r="B41" s="96">
        <v>84662</v>
      </c>
      <c r="C41" s="45" t="s">
        <v>44</v>
      </c>
      <c r="D41" s="35">
        <v>0</v>
      </c>
      <c r="E41" s="46">
        <v>0</v>
      </c>
      <c r="F41" s="47">
        <f t="shared" si="1"/>
        <v>0.00011909957682</v>
      </c>
      <c r="G41" s="57">
        <f t="shared" si="5"/>
        <v>2.381991536400002E-06</v>
      </c>
      <c r="H41" s="48">
        <f t="shared" si="6"/>
        <v>0.002381991536400002</v>
      </c>
      <c r="I41" s="58">
        <f t="shared" si="3"/>
        <v>2.381991536400002E-06</v>
      </c>
      <c r="J41" s="46">
        <f t="shared" si="4"/>
        <v>0.002381991536400002</v>
      </c>
      <c r="K41" s="79"/>
      <c r="L41" s="79"/>
      <c r="M41" s="79"/>
      <c r="N41" s="79"/>
    </row>
    <row r="42" spans="1:14" ht="12.75">
      <c r="A42" s="64" t="s">
        <v>75</v>
      </c>
      <c r="B42" s="96">
        <v>84742</v>
      </c>
      <c r="C42" s="45" t="s">
        <v>44</v>
      </c>
      <c r="D42" s="35">
        <v>0</v>
      </c>
      <c r="E42" s="46">
        <v>0</v>
      </c>
      <c r="F42" s="47">
        <f t="shared" si="1"/>
        <v>0.0005327566845</v>
      </c>
      <c r="G42" s="57">
        <f t="shared" si="5"/>
        <v>1.065513369000001E-05</v>
      </c>
      <c r="H42" s="48">
        <f t="shared" si="6"/>
        <v>0.01065513369000001</v>
      </c>
      <c r="I42" s="58">
        <f t="shared" si="3"/>
        <v>1.065513369000001E-05</v>
      </c>
      <c r="J42" s="46">
        <f t="shared" si="4"/>
        <v>0.01065513369000001</v>
      </c>
      <c r="K42" s="79"/>
      <c r="L42" s="79"/>
      <c r="M42" s="79"/>
      <c r="N42" s="79"/>
    </row>
    <row r="43" spans="1:14" ht="12.75">
      <c r="A43" s="15" t="s">
        <v>13</v>
      </c>
      <c r="B43" s="90">
        <v>100414</v>
      </c>
      <c r="C43" s="45">
        <f>LOOKUP($L$9,$C$67:$F$67,C92:F92)</f>
        <v>0.0095</v>
      </c>
      <c r="D43" s="35">
        <f>$B$11*C43</f>
        <v>0.005699999999999999</v>
      </c>
      <c r="E43" s="46">
        <f>$C$11*C43</f>
        <v>5.7</v>
      </c>
      <c r="F43" s="47">
        <f t="shared" si="1"/>
        <v>0.0029637264591052003</v>
      </c>
      <c r="G43" s="57">
        <f t="shared" si="5"/>
        <v>5.9274529182104056E-05</v>
      </c>
      <c r="H43" s="48">
        <f t="shared" si="6"/>
        <v>0.05927452918210406</v>
      </c>
      <c r="I43" s="58">
        <f t="shared" si="3"/>
        <v>0.0057592745291821035</v>
      </c>
      <c r="J43" s="46">
        <f t="shared" si="4"/>
        <v>5.759274529182104</v>
      </c>
      <c r="K43" s="79"/>
      <c r="L43" s="79"/>
      <c r="M43" s="79"/>
      <c r="N43" s="79"/>
    </row>
    <row r="44" spans="1:14" ht="12.75">
      <c r="A44" s="62" t="s">
        <v>67</v>
      </c>
      <c r="B44" s="93">
        <v>206440</v>
      </c>
      <c r="C44" s="45" t="str">
        <f>LOOKUP($L$9,$C$67:$F$67,C93:F93)</f>
        <v>~</v>
      </c>
      <c r="D44" s="35">
        <v>0</v>
      </c>
      <c r="E44" s="46">
        <v>0</v>
      </c>
      <c r="F44" s="47">
        <f t="shared" si="1"/>
        <v>0.00022192594205999998</v>
      </c>
      <c r="G44" s="57">
        <f t="shared" si="5"/>
        <v>4.438518841200004E-06</v>
      </c>
      <c r="H44" s="48">
        <f t="shared" si="6"/>
        <v>0.0044385188412000036</v>
      </c>
      <c r="I44" s="58">
        <f>D44+G44</f>
        <v>4.438518841200004E-06</v>
      </c>
      <c r="J44" s="46">
        <f t="shared" si="4"/>
        <v>0.0044385188412000036</v>
      </c>
      <c r="K44" s="79"/>
      <c r="L44" s="79"/>
      <c r="M44" s="79"/>
      <c r="N44" s="79"/>
    </row>
    <row r="45" spans="1:14" ht="12.75">
      <c r="A45" s="15" t="s">
        <v>11</v>
      </c>
      <c r="B45" s="90">
        <v>50000</v>
      </c>
      <c r="C45" s="45">
        <f>LOOKUP($L$9,$C$67:$F$67,C94:F94)</f>
        <v>0.017</v>
      </c>
      <c r="D45" s="35">
        <f>$B$11*C45</f>
        <v>0.0102</v>
      </c>
      <c r="E45" s="46">
        <f>$C$11*C45</f>
        <v>10.200000000000001</v>
      </c>
      <c r="F45" s="47" t="str">
        <f t="shared" si="1"/>
        <v>^</v>
      </c>
      <c r="G45" s="57">
        <v>0</v>
      </c>
      <c r="H45" s="48">
        <v>0</v>
      </c>
      <c r="I45" s="58">
        <f t="shared" si="3"/>
        <v>0.0102</v>
      </c>
      <c r="J45" s="46">
        <f t="shared" si="4"/>
        <v>10.200000000000001</v>
      </c>
      <c r="K45" s="79"/>
      <c r="L45" s="79"/>
      <c r="M45" s="79"/>
      <c r="N45" s="79"/>
    </row>
    <row r="46" spans="1:14" ht="12.75">
      <c r="A46" s="15" t="s">
        <v>14</v>
      </c>
      <c r="B46" s="90">
        <v>110543</v>
      </c>
      <c r="C46" s="45">
        <f>LOOKUP($L$9,$C$67:$F$67,C95:F95)</f>
        <v>0.0063</v>
      </c>
      <c r="D46" s="35">
        <f>$B$11*C46</f>
        <v>0.00378</v>
      </c>
      <c r="E46" s="46">
        <f>$C$11*C46</f>
        <v>3.7800000000000002</v>
      </c>
      <c r="F46" s="47" t="str">
        <f t="shared" si="1"/>
        <v>^</v>
      </c>
      <c r="G46" s="57">
        <v>0</v>
      </c>
      <c r="H46" s="48">
        <v>0</v>
      </c>
      <c r="I46" s="58">
        <f t="shared" si="3"/>
        <v>0.00378</v>
      </c>
      <c r="J46" s="46">
        <f t="shared" si="4"/>
        <v>3.7800000000000002</v>
      </c>
      <c r="K46" s="79"/>
      <c r="L46" s="79"/>
      <c r="M46" s="79"/>
      <c r="N46" s="79"/>
    </row>
    <row r="47" spans="1:14" ht="12.75">
      <c r="A47" s="105" t="s">
        <v>19</v>
      </c>
      <c r="B47" s="90">
        <v>7783064</v>
      </c>
      <c r="C47" s="45" t="s">
        <v>44</v>
      </c>
      <c r="D47" s="35">
        <v>0</v>
      </c>
      <c r="E47" s="46">
        <v>0</v>
      </c>
      <c r="F47" s="47">
        <f t="shared" si="1"/>
        <v>268</v>
      </c>
      <c r="G47" s="57">
        <f>$B$14*F47</f>
        <v>5.360000000000005</v>
      </c>
      <c r="H47" s="48">
        <f>$C$14*F47</f>
        <v>5360.000000000005</v>
      </c>
      <c r="I47" s="106">
        <f>IF(B15="Y",B17,D47+G47)</f>
        <v>0.2</v>
      </c>
      <c r="J47" s="107">
        <f>IF(B15="Y",C17,E47+H47)</f>
        <v>10</v>
      </c>
      <c r="K47" s="79"/>
      <c r="L47" s="79"/>
      <c r="M47" s="79"/>
      <c r="N47" s="79"/>
    </row>
    <row r="48" spans="1:14" ht="12.75">
      <c r="A48" s="15" t="s">
        <v>32</v>
      </c>
      <c r="B48" s="90">
        <v>91203</v>
      </c>
      <c r="C48" s="45">
        <f>LOOKUP($L$9,$C$67:$F$67,C97:F97)</f>
        <v>0.0003</v>
      </c>
      <c r="D48" s="35">
        <f>$B$11*C48</f>
        <v>0.00017999999999999998</v>
      </c>
      <c r="E48" s="46">
        <f>$C$11*C48</f>
        <v>0.18</v>
      </c>
      <c r="F48" s="47">
        <f t="shared" si="1"/>
        <v>0.0005298645877200001</v>
      </c>
      <c r="G48" s="57">
        <f>$B$14*F48</f>
        <v>1.0597291754400011E-05</v>
      </c>
      <c r="H48" s="48">
        <f>$C$14*F48</f>
        <v>0.010597291754400011</v>
      </c>
      <c r="I48" s="58">
        <f t="shared" si="3"/>
        <v>0.0001905972917544</v>
      </c>
      <c r="J48" s="46">
        <f t="shared" si="4"/>
        <v>0.19059729175440002</v>
      </c>
      <c r="K48" s="79"/>
      <c r="L48" s="79"/>
      <c r="M48" s="79"/>
      <c r="N48" s="79"/>
    </row>
    <row r="49" spans="1:14" ht="12.75">
      <c r="A49" s="38" t="s">
        <v>63</v>
      </c>
      <c r="B49" s="96">
        <v>98953</v>
      </c>
      <c r="C49" s="45" t="str">
        <f>LOOKUP($L$9,$C$67:$F$67,C98:F98)</f>
        <v>~</v>
      </c>
      <c r="D49" s="35">
        <v>0</v>
      </c>
      <c r="E49" s="46">
        <v>0</v>
      </c>
      <c r="F49" s="47">
        <f t="shared" si="1"/>
        <v>0.00017279091720000004</v>
      </c>
      <c r="G49" s="57">
        <f>$B$14*F49</f>
        <v>3.455818344000004E-06</v>
      </c>
      <c r="H49" s="48">
        <f>$C$14*F49</f>
        <v>0.0034558183440000037</v>
      </c>
      <c r="I49" s="58">
        <f t="shared" si="3"/>
        <v>3.455818344000004E-06</v>
      </c>
      <c r="J49" s="46">
        <f t="shared" si="4"/>
        <v>0.0034558183440000037</v>
      </c>
      <c r="K49" s="79"/>
      <c r="L49" s="79"/>
      <c r="M49" s="79"/>
      <c r="N49" s="79"/>
    </row>
    <row r="50" spans="1:14" ht="12.75">
      <c r="A50" s="37" t="s">
        <v>73</v>
      </c>
      <c r="B50" s="95">
        <v>621647</v>
      </c>
      <c r="C50" s="45" t="str">
        <f>LOOKUP($L$9,$C$67:$F$67,C99:F99)</f>
        <v>~</v>
      </c>
      <c r="D50" s="35">
        <v>0</v>
      </c>
      <c r="E50" s="46">
        <v>0</v>
      </c>
      <c r="F50" s="47">
        <f t="shared" si="1"/>
        <v>0.00022595201432000001</v>
      </c>
      <c r="G50" s="57">
        <f>$B$14*F50</f>
        <v>4.519040286400005E-06</v>
      </c>
      <c r="H50" s="48">
        <f>$C$14*F50</f>
        <v>0.004519040286400005</v>
      </c>
      <c r="I50" s="58">
        <f t="shared" si="3"/>
        <v>4.519040286400005E-06</v>
      </c>
      <c r="J50" s="46">
        <f t="shared" si="4"/>
        <v>0.004519040286400005</v>
      </c>
      <c r="K50" s="79"/>
      <c r="L50" s="79"/>
      <c r="M50" s="79"/>
      <c r="N50" s="79"/>
    </row>
    <row r="51" spans="1:14" ht="12.75">
      <c r="A51" s="15" t="s">
        <v>33</v>
      </c>
      <c r="B51" s="90">
        <v>1151</v>
      </c>
      <c r="C51" s="45">
        <f>LOOKUP($L$9,$C$67:$F$67,C100:F100)</f>
        <v>0.00010000000000000005</v>
      </c>
      <c r="D51" s="35">
        <f>$B$11*C51</f>
        <v>6.000000000000002E-05</v>
      </c>
      <c r="E51" s="46">
        <f>$C$11*C51</f>
        <v>0.060000000000000026</v>
      </c>
      <c r="F51" s="47" t="str">
        <f t="shared" si="1"/>
        <v>^</v>
      </c>
      <c r="G51" s="57">
        <v>0</v>
      </c>
      <c r="H51" s="48">
        <v>0</v>
      </c>
      <c r="I51" s="58">
        <f t="shared" si="3"/>
        <v>6.000000000000002E-05</v>
      </c>
      <c r="J51" s="46">
        <f t="shared" si="4"/>
        <v>0.060000000000000026</v>
      </c>
      <c r="K51" s="79"/>
      <c r="L51" s="79"/>
      <c r="M51" s="79"/>
      <c r="N51" s="79"/>
    </row>
    <row r="52" spans="1:14" ht="12.75">
      <c r="A52" s="15" t="s">
        <v>20</v>
      </c>
      <c r="B52" s="90">
        <v>127184</v>
      </c>
      <c r="C52" s="45" t="s">
        <v>44</v>
      </c>
      <c r="D52" s="35">
        <v>0</v>
      </c>
      <c r="E52" s="46">
        <v>0</v>
      </c>
      <c r="F52" s="47">
        <f t="shared" si="1"/>
        <v>0.0005331798584280001</v>
      </c>
      <c r="G52" s="57">
        <f>$B$14*F52</f>
        <v>1.0663597168560011E-05</v>
      </c>
      <c r="H52" s="48">
        <f>$C$14*F52</f>
        <v>0.01066359716856001</v>
      </c>
      <c r="I52" s="58">
        <f t="shared" si="3"/>
        <v>1.0663597168560011E-05</v>
      </c>
      <c r="J52" s="46">
        <f t="shared" si="4"/>
        <v>0.01066359716856001</v>
      </c>
      <c r="K52" s="79"/>
      <c r="L52" s="79"/>
      <c r="M52" s="79"/>
      <c r="N52" s="79"/>
    </row>
    <row r="53" spans="1:14" ht="12.75">
      <c r="A53" s="38" t="s">
        <v>66</v>
      </c>
      <c r="B53" s="96">
        <v>85018</v>
      </c>
      <c r="C53" s="45" t="s">
        <v>44</v>
      </c>
      <c r="D53" s="35">
        <v>0</v>
      </c>
      <c r="E53" s="46">
        <v>0</v>
      </c>
      <c r="F53" s="47">
        <f t="shared" si="1"/>
        <v>0.0004957483587200001</v>
      </c>
      <c r="G53" s="57">
        <f>$B$14*F53</f>
        <v>9.91496717440001E-06</v>
      </c>
      <c r="H53" s="48">
        <f>$C$14*F53</f>
        <v>0.00991496717440001</v>
      </c>
      <c r="I53" s="58">
        <f t="shared" si="3"/>
        <v>9.91496717440001E-06</v>
      </c>
      <c r="J53" s="46">
        <f t="shared" si="4"/>
        <v>0.00991496717440001</v>
      </c>
      <c r="K53" s="79"/>
      <c r="L53" s="79"/>
      <c r="M53" s="79"/>
      <c r="N53" s="79"/>
    </row>
    <row r="54" spans="1:14" ht="12.75">
      <c r="A54" s="37" t="s">
        <v>58</v>
      </c>
      <c r="B54" s="95">
        <v>108952</v>
      </c>
      <c r="C54" s="45" t="s">
        <v>44</v>
      </c>
      <c r="D54" s="35">
        <v>0</v>
      </c>
      <c r="E54" s="46">
        <v>0</v>
      </c>
      <c r="F54" s="47">
        <f t="shared" si="1"/>
        <v>0.00232480691872</v>
      </c>
      <c r="G54" s="57">
        <f>$B$14*F54</f>
        <v>4.6496138374400036E-05</v>
      </c>
      <c r="H54" s="48">
        <f>$C$14*F54</f>
        <v>0.04649613837440004</v>
      </c>
      <c r="I54" s="58">
        <f t="shared" si="3"/>
        <v>4.6496138374400036E-05</v>
      </c>
      <c r="J54" s="46">
        <f t="shared" si="4"/>
        <v>0.04649613837440004</v>
      </c>
      <c r="K54" s="79"/>
      <c r="L54" s="79"/>
      <c r="M54" s="79"/>
      <c r="N54" s="79"/>
    </row>
    <row r="55" spans="1:14" ht="12.75">
      <c r="A55" s="15" t="s">
        <v>34</v>
      </c>
      <c r="B55" s="90">
        <v>115071</v>
      </c>
      <c r="C55" s="45">
        <f aca="true" t="shared" si="8" ref="C55:C60">LOOKUP($L$9,$C$67:$F$67,C104:F104)</f>
        <v>0.731</v>
      </c>
      <c r="D55" s="35">
        <f>$B$11*C55</f>
        <v>0.4386</v>
      </c>
      <c r="E55" s="46">
        <f>$C$11*C55</f>
        <v>438.59999999999997</v>
      </c>
      <c r="F55" s="47" t="str">
        <f t="shared" si="1"/>
        <v>^</v>
      </c>
      <c r="G55" s="57">
        <v>0</v>
      </c>
      <c r="H55" s="48">
        <v>0</v>
      </c>
      <c r="I55" s="58">
        <f t="shared" si="3"/>
        <v>0.4386</v>
      </c>
      <c r="J55" s="46">
        <f t="shared" si="4"/>
        <v>438.59999999999997</v>
      </c>
      <c r="K55" s="79"/>
      <c r="L55" s="79"/>
      <c r="M55" s="79"/>
      <c r="N55" s="79"/>
    </row>
    <row r="56" spans="1:14" ht="12.75">
      <c r="A56" s="38" t="s">
        <v>56</v>
      </c>
      <c r="B56" s="96">
        <v>110861</v>
      </c>
      <c r="C56" s="45" t="str">
        <f t="shared" si="8"/>
        <v>~</v>
      </c>
      <c r="D56" s="35">
        <v>0</v>
      </c>
      <c r="E56" s="46">
        <v>0</v>
      </c>
      <c r="F56" s="47">
        <f t="shared" si="1"/>
        <v>0.00030077883063000003</v>
      </c>
      <c r="G56" s="57">
        <f>$B$14*F56</f>
        <v>6.015576612600006E-06</v>
      </c>
      <c r="H56" s="48">
        <f>$C$14*F56</f>
        <v>0.006015576612600006</v>
      </c>
      <c r="I56" s="58">
        <f t="shared" si="3"/>
        <v>6.015576612600006E-06</v>
      </c>
      <c r="J56" s="46">
        <f t="shared" si="4"/>
        <v>0.006015576612600006</v>
      </c>
      <c r="K56" s="79"/>
      <c r="L56" s="79"/>
      <c r="M56" s="79"/>
      <c r="N56" s="79"/>
    </row>
    <row r="57" spans="1:14" ht="12.75">
      <c r="A57" s="37" t="s">
        <v>68</v>
      </c>
      <c r="B57" s="95">
        <v>7446095</v>
      </c>
      <c r="C57" s="45" t="str">
        <f t="shared" si="8"/>
        <v>~</v>
      </c>
      <c r="D57" s="35">
        <v>0</v>
      </c>
      <c r="E57" s="46">
        <v>0</v>
      </c>
      <c r="F57" s="47">
        <f t="shared" si="1"/>
        <v>0.21413509162000002</v>
      </c>
      <c r="G57" s="57">
        <f>$B$14*F57</f>
        <v>0.004282701832400005</v>
      </c>
      <c r="H57" s="48">
        <f>$C$14*F57</f>
        <v>4.282701832400004</v>
      </c>
      <c r="I57" s="58">
        <f t="shared" si="3"/>
        <v>0.004282701832400005</v>
      </c>
      <c r="J57" s="46">
        <f t="shared" si="4"/>
        <v>4.282701832400004</v>
      </c>
      <c r="K57" s="79"/>
      <c r="L57" s="79"/>
      <c r="M57" s="79"/>
      <c r="N57" s="79"/>
    </row>
    <row r="58" spans="1:14" ht="12.75">
      <c r="A58" s="37" t="s">
        <v>57</v>
      </c>
      <c r="B58" s="95">
        <v>100425</v>
      </c>
      <c r="C58" s="45" t="str">
        <f t="shared" si="8"/>
        <v>~</v>
      </c>
      <c r="D58" s="35">
        <v>0</v>
      </c>
      <c r="E58" s="46">
        <v>0</v>
      </c>
      <c r="F58" s="47">
        <f t="shared" si="1"/>
        <v>0.00011960328239999999</v>
      </c>
      <c r="G58" s="57">
        <f>$B$14*F58</f>
        <v>2.392065648000002E-06</v>
      </c>
      <c r="H58" s="48">
        <f>$C$14*F58</f>
        <v>0.002392065648000002</v>
      </c>
      <c r="I58" s="58">
        <f t="shared" si="3"/>
        <v>2.392065648000002E-06</v>
      </c>
      <c r="J58" s="46">
        <f t="shared" si="4"/>
        <v>0.002392065648000002</v>
      </c>
      <c r="K58" s="79"/>
      <c r="L58" s="79"/>
      <c r="M58" s="79"/>
      <c r="N58" s="79"/>
    </row>
    <row r="59" spans="1:14" ht="12.75">
      <c r="A59" s="15" t="s">
        <v>15</v>
      </c>
      <c r="B59" s="90">
        <v>108883</v>
      </c>
      <c r="C59" s="45">
        <f t="shared" si="8"/>
        <v>0.0366</v>
      </c>
      <c r="D59" s="35">
        <f>$B$11*C59</f>
        <v>0.02196</v>
      </c>
      <c r="E59" s="46">
        <f>$C$11*C59</f>
        <v>21.96</v>
      </c>
      <c r="F59" s="47">
        <f t="shared" si="1"/>
        <v>0.0102</v>
      </c>
      <c r="G59" s="57">
        <f>$B$14*F59</f>
        <v>0.0002040000000000002</v>
      </c>
      <c r="H59" s="48">
        <f>$C$14*F59</f>
        <v>0.2040000000000002</v>
      </c>
      <c r="I59" s="58">
        <f t="shared" si="3"/>
        <v>0.022164</v>
      </c>
      <c r="J59" s="46">
        <f t="shared" si="4"/>
        <v>22.164</v>
      </c>
      <c r="K59" s="79"/>
      <c r="L59" s="79"/>
      <c r="M59" s="79"/>
      <c r="N59" s="79"/>
    </row>
    <row r="60" spans="1:14" ht="13.5" thickBot="1">
      <c r="A60" s="17" t="s">
        <v>16</v>
      </c>
      <c r="B60" s="94">
        <v>1330207</v>
      </c>
      <c r="C60" s="49">
        <f t="shared" si="8"/>
        <v>0.0272</v>
      </c>
      <c r="D60" s="50">
        <f>$B$11*C60</f>
        <v>0.016319999999999998</v>
      </c>
      <c r="E60" s="51">
        <f>$C$11*C60</f>
        <v>16.32</v>
      </c>
      <c r="F60" s="52">
        <f t="shared" si="1"/>
        <v>0.00478</v>
      </c>
      <c r="G60" s="49">
        <f>$B$14*F60</f>
        <v>9.560000000000009E-05</v>
      </c>
      <c r="H60" s="53">
        <f>$C$14*F60</f>
        <v>0.09560000000000009</v>
      </c>
      <c r="I60" s="59">
        <f t="shared" si="3"/>
        <v>0.0164156</v>
      </c>
      <c r="J60" s="51">
        <f t="shared" si="4"/>
        <v>16.4156</v>
      </c>
      <c r="K60" s="79"/>
      <c r="L60" s="79"/>
      <c r="M60" s="79"/>
      <c r="N60" s="79"/>
    </row>
    <row r="61" spans="1:14" ht="12.75">
      <c r="A61" s="79"/>
      <c r="B61" s="88"/>
      <c r="C61" s="79"/>
      <c r="D61" s="79"/>
      <c r="E61" s="79"/>
      <c r="F61" s="79"/>
      <c r="G61" s="79"/>
      <c r="H61" s="79"/>
      <c r="I61" s="79"/>
      <c r="J61" s="79"/>
      <c r="K61" s="79"/>
      <c r="L61" s="79"/>
      <c r="M61" s="79"/>
      <c r="N61" s="79"/>
    </row>
    <row r="62" spans="1:14" ht="12.75">
      <c r="A62" s="7" t="s">
        <v>7</v>
      </c>
      <c r="B62" s="8"/>
      <c r="C62" s="9"/>
      <c r="D62" s="9"/>
      <c r="E62" s="9"/>
      <c r="F62" s="9"/>
      <c r="G62" s="9"/>
      <c r="H62" s="9"/>
      <c r="I62" s="9"/>
      <c r="J62" s="9"/>
      <c r="K62" s="10"/>
      <c r="L62" s="79"/>
      <c r="M62" s="79"/>
      <c r="N62" s="79"/>
    </row>
    <row r="63" spans="1:14" ht="12.75" customHeight="1">
      <c r="A63" s="161" t="s">
        <v>99</v>
      </c>
      <c r="B63" s="162"/>
      <c r="C63" s="162"/>
      <c r="D63" s="162"/>
      <c r="E63" s="162"/>
      <c r="F63" s="162"/>
      <c r="G63" s="162"/>
      <c r="H63" s="162"/>
      <c r="I63" s="162"/>
      <c r="J63" s="162"/>
      <c r="K63" s="163"/>
      <c r="L63" s="79"/>
      <c r="M63" s="79"/>
      <c r="N63" s="79"/>
    </row>
    <row r="64" spans="1:14" ht="12.75">
      <c r="A64" s="164"/>
      <c r="B64" s="165"/>
      <c r="C64" s="165"/>
      <c r="D64" s="165"/>
      <c r="E64" s="165"/>
      <c r="F64" s="165"/>
      <c r="G64" s="165"/>
      <c r="H64" s="165"/>
      <c r="I64" s="165"/>
      <c r="J64" s="165"/>
      <c r="K64" s="166"/>
      <c r="L64" s="79"/>
      <c r="M64" s="79"/>
      <c r="N64" s="79"/>
    </row>
    <row r="65" spans="1:14" ht="39.75" customHeight="1">
      <c r="A65" s="167"/>
      <c r="B65" s="168"/>
      <c r="C65" s="168"/>
      <c r="D65" s="168"/>
      <c r="E65" s="168"/>
      <c r="F65" s="168"/>
      <c r="G65" s="168"/>
      <c r="H65" s="168"/>
      <c r="I65" s="168"/>
      <c r="J65" s="168"/>
      <c r="K65" s="169"/>
      <c r="L65" s="79"/>
      <c r="M65" s="79"/>
      <c r="N65" s="79"/>
    </row>
    <row r="66" spans="1:14" ht="12.75">
      <c r="A66" s="79"/>
      <c r="B66" s="88"/>
      <c r="C66" s="79"/>
      <c r="D66" s="79"/>
      <c r="E66" s="79"/>
      <c r="F66" s="79"/>
      <c r="G66" s="79"/>
      <c r="H66" s="79"/>
      <c r="I66" s="79"/>
      <c r="J66" s="79"/>
      <c r="K66" s="79"/>
      <c r="L66" s="79"/>
      <c r="M66" s="79"/>
      <c r="N66" s="79"/>
    </row>
    <row r="67" spans="1:14" ht="12.75">
      <c r="A67" s="80"/>
      <c r="B67" s="89"/>
      <c r="C67" s="31">
        <v>1</v>
      </c>
      <c r="D67" s="31">
        <v>2</v>
      </c>
      <c r="E67" s="32">
        <v>3</v>
      </c>
      <c r="F67" s="32">
        <v>4</v>
      </c>
      <c r="G67" s="31">
        <v>1</v>
      </c>
      <c r="H67" s="31">
        <v>2</v>
      </c>
      <c r="I67" s="32">
        <v>3</v>
      </c>
      <c r="J67" s="79"/>
      <c r="K67" s="79"/>
      <c r="L67" s="79"/>
      <c r="M67" s="79"/>
      <c r="N67" s="79"/>
    </row>
    <row r="68" spans="1:14" ht="21" customHeight="1">
      <c r="A68" s="142" t="s">
        <v>25</v>
      </c>
      <c r="B68" s="142" t="s">
        <v>3</v>
      </c>
      <c r="C68" s="154" t="s">
        <v>26</v>
      </c>
      <c r="D68" s="154" t="s">
        <v>27</v>
      </c>
      <c r="E68" s="154" t="s">
        <v>28</v>
      </c>
      <c r="F68" s="154" t="s">
        <v>29</v>
      </c>
      <c r="G68" s="142" t="s">
        <v>80</v>
      </c>
      <c r="H68" s="142" t="s">
        <v>84</v>
      </c>
      <c r="I68" s="142" t="s">
        <v>85</v>
      </c>
      <c r="J68" s="79"/>
      <c r="K68" s="79"/>
      <c r="L68" s="79"/>
      <c r="M68" s="79"/>
      <c r="N68" s="79"/>
    </row>
    <row r="69" spans="1:14" ht="16.5" customHeight="1">
      <c r="A69" s="157"/>
      <c r="B69" s="159"/>
      <c r="C69" s="155"/>
      <c r="D69" s="155"/>
      <c r="E69" s="155"/>
      <c r="F69" s="155"/>
      <c r="G69" s="143"/>
      <c r="H69" s="143"/>
      <c r="I69" s="143"/>
      <c r="J69" s="79"/>
      <c r="K69" s="79"/>
      <c r="L69" s="79"/>
      <c r="M69" s="79"/>
      <c r="N69" s="79"/>
    </row>
    <row r="70" spans="1:14" ht="12.75">
      <c r="A70" s="157"/>
      <c r="B70" s="159"/>
      <c r="C70" s="155"/>
      <c r="D70" s="155"/>
      <c r="E70" s="155"/>
      <c r="F70" s="155"/>
      <c r="G70" s="143"/>
      <c r="H70" s="143"/>
      <c r="I70" s="143"/>
      <c r="J70" s="79"/>
      <c r="K70" s="79"/>
      <c r="L70" s="79"/>
      <c r="M70" s="79"/>
      <c r="N70" s="79"/>
    </row>
    <row r="71" spans="1:14" ht="18" customHeight="1">
      <c r="A71" s="158"/>
      <c r="B71" s="160"/>
      <c r="C71" s="156"/>
      <c r="D71" s="156"/>
      <c r="E71" s="156"/>
      <c r="F71" s="156"/>
      <c r="G71" s="144"/>
      <c r="H71" s="144"/>
      <c r="I71" s="144"/>
      <c r="J71" s="79"/>
      <c r="K71" s="79"/>
      <c r="L71" s="79"/>
      <c r="M71" s="79"/>
      <c r="N71" s="79"/>
    </row>
    <row r="72" spans="1:14" ht="12.75">
      <c r="A72" s="6" t="s">
        <v>81</v>
      </c>
      <c r="B72" s="98">
        <v>79345</v>
      </c>
      <c r="C72" s="16" t="s">
        <v>44</v>
      </c>
      <c r="D72" s="16" t="s">
        <v>44</v>
      </c>
      <c r="E72" s="16" t="s">
        <v>44</v>
      </c>
      <c r="F72" s="16" t="s">
        <v>44</v>
      </c>
      <c r="G72" s="39">
        <v>0.0005396615847000001</v>
      </c>
      <c r="H72" s="40">
        <v>0.0002912459346</v>
      </c>
      <c r="I72" s="54">
        <v>0</v>
      </c>
      <c r="J72" s="79"/>
      <c r="K72" s="79"/>
      <c r="L72" s="79"/>
      <c r="M72" s="79"/>
      <c r="N72" s="79"/>
    </row>
    <row r="73" spans="1:14" ht="12.75">
      <c r="A73" s="38" t="s">
        <v>70</v>
      </c>
      <c r="B73" s="96">
        <v>95636</v>
      </c>
      <c r="C73" s="16" t="s">
        <v>44</v>
      </c>
      <c r="D73" s="16" t="s">
        <v>44</v>
      </c>
      <c r="E73" s="16" t="s">
        <v>44</v>
      </c>
      <c r="F73" s="16" t="s">
        <v>44</v>
      </c>
      <c r="G73" s="40">
        <v>0.003681491763714</v>
      </c>
      <c r="H73" s="40">
        <v>0.00094475875956</v>
      </c>
      <c r="I73" s="55">
        <v>0.00021778529846999995</v>
      </c>
      <c r="J73" s="79"/>
      <c r="K73" s="79"/>
      <c r="L73" s="79"/>
      <c r="M73" s="79"/>
      <c r="N73" s="79"/>
    </row>
    <row r="74" spans="1:14" ht="12.75">
      <c r="A74" s="37" t="s">
        <v>61</v>
      </c>
      <c r="B74" s="95">
        <v>95578</v>
      </c>
      <c r="C74" s="16" t="s">
        <v>44</v>
      </c>
      <c r="D74" s="16" t="s">
        <v>44</v>
      </c>
      <c r="E74" s="16" t="s">
        <v>44</v>
      </c>
      <c r="F74" s="16" t="s">
        <v>44</v>
      </c>
      <c r="G74" s="40">
        <v>0.0002788395692</v>
      </c>
      <c r="H74" s="40">
        <v>0.00034444887960000006</v>
      </c>
      <c r="I74" s="56">
        <v>0</v>
      </c>
      <c r="J74" s="79"/>
      <c r="K74" s="79"/>
      <c r="L74" s="79"/>
      <c r="M74" s="79"/>
      <c r="N74" s="79"/>
    </row>
    <row r="75" spans="1:14" ht="12.75">
      <c r="A75" s="37" t="s">
        <v>97</v>
      </c>
      <c r="B75" s="95">
        <v>91576</v>
      </c>
      <c r="C75" s="16" t="s">
        <v>44</v>
      </c>
      <c r="D75" s="16" t="s">
        <v>44</v>
      </c>
      <c r="E75" s="16" t="s">
        <v>44</v>
      </c>
      <c r="F75" s="16" t="s">
        <v>44</v>
      </c>
      <c r="G75" s="40">
        <v>0.0007983299654000001</v>
      </c>
      <c r="H75" s="39">
        <v>0</v>
      </c>
      <c r="I75" s="56">
        <v>0</v>
      </c>
      <c r="J75" s="79"/>
      <c r="K75" s="79"/>
      <c r="L75" s="79"/>
      <c r="M75" s="79"/>
      <c r="N75" s="79"/>
    </row>
    <row r="76" spans="1:14" ht="12.75">
      <c r="A76" s="36" t="s">
        <v>30</v>
      </c>
      <c r="B76" s="90">
        <v>75070</v>
      </c>
      <c r="C76" s="41">
        <v>0.0043</v>
      </c>
      <c r="D76" s="42">
        <v>0.0031</v>
      </c>
      <c r="E76" s="42">
        <v>0.0009</v>
      </c>
      <c r="F76" s="42">
        <v>0.043</v>
      </c>
      <c r="G76" s="23" t="s">
        <v>89</v>
      </c>
      <c r="H76" s="23" t="s">
        <v>89</v>
      </c>
      <c r="I76" s="19" t="s">
        <v>89</v>
      </c>
      <c r="J76" s="79"/>
      <c r="K76" s="79"/>
      <c r="L76" s="79"/>
      <c r="M76" s="79"/>
      <c r="N76" s="79"/>
    </row>
    <row r="77" spans="1:14" ht="12.75">
      <c r="A77" s="15" t="s">
        <v>31</v>
      </c>
      <c r="B77" s="90">
        <v>107028</v>
      </c>
      <c r="C77" s="41">
        <v>0.0027</v>
      </c>
      <c r="D77" s="42">
        <v>0.0027</v>
      </c>
      <c r="E77" s="42">
        <v>0.0008</v>
      </c>
      <c r="F77" s="42">
        <v>0.01</v>
      </c>
      <c r="G77" s="23" t="s">
        <v>89</v>
      </c>
      <c r="H77" s="23" t="s">
        <v>89</v>
      </c>
      <c r="I77" s="19" t="s">
        <v>89</v>
      </c>
      <c r="J77" s="79"/>
      <c r="K77" s="79"/>
      <c r="L77" s="79"/>
      <c r="M77" s="79"/>
      <c r="N77" s="79"/>
    </row>
    <row r="78" spans="1:14" ht="12.75">
      <c r="A78" s="33" t="s">
        <v>17</v>
      </c>
      <c r="B78" s="90">
        <v>7664417</v>
      </c>
      <c r="C78" s="16" t="s">
        <v>44</v>
      </c>
      <c r="D78" s="16" t="s">
        <v>44</v>
      </c>
      <c r="E78" s="16" t="s">
        <v>44</v>
      </c>
      <c r="F78" s="16" t="s">
        <v>44</v>
      </c>
      <c r="G78" s="23">
        <v>1.74</v>
      </c>
      <c r="H78" s="23">
        <v>0</v>
      </c>
      <c r="I78" s="19">
        <v>0</v>
      </c>
      <c r="J78" s="79"/>
      <c r="K78" s="79"/>
      <c r="L78" s="79"/>
      <c r="M78" s="79"/>
      <c r="N78" s="79"/>
    </row>
    <row r="79" spans="1:14" ht="12.75">
      <c r="A79" s="37" t="s">
        <v>59</v>
      </c>
      <c r="B79" s="95">
        <v>62533</v>
      </c>
      <c r="C79" s="16" t="s">
        <v>44</v>
      </c>
      <c r="D79" s="16" t="s">
        <v>44</v>
      </c>
      <c r="E79" s="16" t="s">
        <v>44</v>
      </c>
      <c r="F79" s="16" t="s">
        <v>44</v>
      </c>
      <c r="G79" s="23">
        <v>0.0050717783129200006</v>
      </c>
      <c r="H79" s="23">
        <v>0.0030587529000599997</v>
      </c>
      <c r="I79" s="19">
        <v>0</v>
      </c>
      <c r="J79" s="79"/>
      <c r="K79" s="79"/>
      <c r="L79" s="79"/>
      <c r="M79" s="79"/>
      <c r="N79" s="79"/>
    </row>
    <row r="80" spans="1:14" ht="12.75">
      <c r="A80" s="15" t="s">
        <v>12</v>
      </c>
      <c r="B80" s="90">
        <v>71432</v>
      </c>
      <c r="C80" s="43">
        <v>0.008</v>
      </c>
      <c r="D80" s="42">
        <v>0.0058</v>
      </c>
      <c r="E80" s="42">
        <v>0.0017</v>
      </c>
      <c r="F80" s="42">
        <v>0.159</v>
      </c>
      <c r="G80" s="23">
        <v>0.0008371548157896003</v>
      </c>
      <c r="H80" s="23">
        <v>0.0011660370648498</v>
      </c>
      <c r="I80" s="19">
        <v>0.005399648561842919</v>
      </c>
      <c r="J80" s="79"/>
      <c r="K80" s="79"/>
      <c r="L80" s="79"/>
      <c r="M80" s="79"/>
      <c r="N80" s="79"/>
    </row>
    <row r="81" spans="1:14" ht="12.75">
      <c r="A81" s="37" t="s">
        <v>83</v>
      </c>
      <c r="B81" s="95">
        <v>108601</v>
      </c>
      <c r="C81" s="16" t="s">
        <v>44</v>
      </c>
      <c r="D81" s="16" t="s">
        <v>44</v>
      </c>
      <c r="E81" s="16" t="s">
        <v>44</v>
      </c>
      <c r="F81" s="16" t="s">
        <v>44</v>
      </c>
      <c r="G81" s="23">
        <v>0.0014624252006</v>
      </c>
      <c r="H81" s="23">
        <v>0.0013751162334</v>
      </c>
      <c r="I81" s="19">
        <v>0</v>
      </c>
      <c r="J81" s="79"/>
      <c r="K81" s="79"/>
      <c r="L81" s="79"/>
      <c r="M81" s="79"/>
      <c r="N81" s="79"/>
    </row>
    <row r="82" spans="1:14" ht="12.75">
      <c r="A82" s="37" t="s">
        <v>50</v>
      </c>
      <c r="B82" s="95">
        <v>75150</v>
      </c>
      <c r="C82" s="16" t="s">
        <v>44</v>
      </c>
      <c r="D82" s="16" t="s">
        <v>44</v>
      </c>
      <c r="E82" s="16" t="s">
        <v>44</v>
      </c>
      <c r="F82" s="16" t="s">
        <v>44</v>
      </c>
      <c r="G82" s="23">
        <v>0.017483712542999998</v>
      </c>
      <c r="H82" s="23">
        <v>0.021368981997</v>
      </c>
      <c r="I82" s="19">
        <v>0</v>
      </c>
      <c r="J82" s="79"/>
      <c r="K82" s="79"/>
      <c r="L82" s="79"/>
      <c r="M82" s="79"/>
      <c r="N82" s="79"/>
    </row>
    <row r="83" spans="1:14" ht="12.75">
      <c r="A83" s="37" t="s">
        <v>55</v>
      </c>
      <c r="B83" s="95">
        <v>56235</v>
      </c>
      <c r="C83" s="16" t="s">
        <v>44</v>
      </c>
      <c r="D83" s="16" t="s">
        <v>44</v>
      </c>
      <c r="E83" s="16" t="s">
        <v>44</v>
      </c>
      <c r="F83" s="16" t="s">
        <v>44</v>
      </c>
      <c r="G83" s="23">
        <v>0.0005102200701</v>
      </c>
      <c r="H83" s="23">
        <v>0.0005298439189500001</v>
      </c>
      <c r="I83" s="19">
        <v>0.0004866714514800001</v>
      </c>
      <c r="J83" s="79"/>
      <c r="K83" s="79"/>
      <c r="L83" s="79"/>
      <c r="M83" s="79"/>
      <c r="N83" s="79"/>
    </row>
    <row r="84" spans="1:14" ht="12.75">
      <c r="A84" s="38" t="s">
        <v>52</v>
      </c>
      <c r="B84" s="96">
        <v>463581</v>
      </c>
      <c r="C84" s="16" t="s">
        <v>44</v>
      </c>
      <c r="D84" s="16" t="s">
        <v>44</v>
      </c>
      <c r="E84" s="16" t="s">
        <v>44</v>
      </c>
      <c r="F84" s="16" t="s">
        <v>44</v>
      </c>
      <c r="G84" s="23">
        <v>0.2360537251072</v>
      </c>
      <c r="H84" s="23">
        <v>0.2115286627584</v>
      </c>
      <c r="I84" s="19">
        <v>0.1088299641728</v>
      </c>
      <c r="J84" s="79"/>
      <c r="K84" s="79"/>
      <c r="L84" s="79"/>
      <c r="M84" s="79"/>
      <c r="N84" s="79"/>
    </row>
    <row r="85" spans="1:14" ht="25.5" customHeight="1">
      <c r="A85" s="63" t="s">
        <v>53</v>
      </c>
      <c r="B85" s="96">
        <v>76131</v>
      </c>
      <c r="C85" s="16" t="s">
        <v>44</v>
      </c>
      <c r="D85" s="16" t="s">
        <v>44</v>
      </c>
      <c r="E85" s="16" t="s">
        <v>44</v>
      </c>
      <c r="F85" s="16" t="s">
        <v>44</v>
      </c>
      <c r="G85" s="23">
        <v>0.015118403328617585</v>
      </c>
      <c r="H85" s="23">
        <v>0.011565913235903206</v>
      </c>
      <c r="I85" s="19">
        <v>0</v>
      </c>
      <c r="J85" s="79"/>
      <c r="K85" s="79"/>
      <c r="L85" s="79"/>
      <c r="M85" s="79"/>
      <c r="N85" s="79"/>
    </row>
    <row r="86" spans="1:14" ht="12.75">
      <c r="A86" s="15" t="s">
        <v>18</v>
      </c>
      <c r="B86" s="90">
        <v>108907</v>
      </c>
      <c r="C86" s="16" t="s">
        <v>44</v>
      </c>
      <c r="D86" s="16" t="s">
        <v>44</v>
      </c>
      <c r="E86" s="16" t="s">
        <v>44</v>
      </c>
      <c r="F86" s="16" t="s">
        <v>44</v>
      </c>
      <c r="G86" s="23">
        <v>0</v>
      </c>
      <c r="H86" s="23">
        <v>0.00042508464096</v>
      </c>
      <c r="I86" s="19">
        <v>0</v>
      </c>
      <c r="J86" s="79"/>
      <c r="K86" s="79"/>
      <c r="L86" s="79"/>
      <c r="M86" s="79"/>
      <c r="N86" s="79"/>
    </row>
    <row r="87" spans="1:14" ht="12.75">
      <c r="A87" s="37" t="s">
        <v>90</v>
      </c>
      <c r="B87" s="95">
        <v>1319773</v>
      </c>
      <c r="C87" s="16" t="s">
        <v>44</v>
      </c>
      <c r="D87" s="16" t="s">
        <v>44</v>
      </c>
      <c r="E87" s="16" t="s">
        <v>44</v>
      </c>
      <c r="F87" s="16" t="s">
        <v>44</v>
      </c>
      <c r="G87" s="23">
        <v>0.00495865685886</v>
      </c>
      <c r="H87" s="23">
        <v>0.0020557592431</v>
      </c>
      <c r="I87" s="19">
        <v>0</v>
      </c>
      <c r="J87" s="79"/>
      <c r="K87" s="79"/>
      <c r="L87" s="79"/>
      <c r="M87" s="79"/>
      <c r="N87" s="79"/>
    </row>
    <row r="88" spans="1:14" ht="12.75">
      <c r="A88" s="38" t="s">
        <v>69</v>
      </c>
      <c r="B88" s="96">
        <v>98828</v>
      </c>
      <c r="C88" s="16" t="s">
        <v>44</v>
      </c>
      <c r="D88" s="16" t="s">
        <v>44</v>
      </c>
      <c r="E88" s="16" t="s">
        <v>44</v>
      </c>
      <c r="F88" s="16" t="s">
        <v>44</v>
      </c>
      <c r="G88" s="23">
        <v>0.00109199389092</v>
      </c>
      <c r="H88" s="23">
        <v>0.00034048124127</v>
      </c>
      <c r="I88" s="19">
        <v>0</v>
      </c>
      <c r="J88" s="79"/>
      <c r="K88" s="79"/>
      <c r="L88" s="79"/>
      <c r="M88" s="79"/>
      <c r="N88" s="79"/>
    </row>
    <row r="89" spans="1:14" ht="24">
      <c r="A89" s="65" t="s">
        <v>86</v>
      </c>
      <c r="B89" s="97">
        <v>117817</v>
      </c>
      <c r="C89" s="16" t="s">
        <v>44</v>
      </c>
      <c r="D89" s="16" t="s">
        <v>44</v>
      </c>
      <c r="E89" s="16" t="s">
        <v>44</v>
      </c>
      <c r="F89" s="16" t="s">
        <v>44</v>
      </c>
      <c r="G89" s="23">
        <v>0.00038873057106</v>
      </c>
      <c r="H89" s="23">
        <v>0.0008272983948200001</v>
      </c>
      <c r="I89" s="19">
        <v>0.00043856782376000005</v>
      </c>
      <c r="J89" s="79"/>
      <c r="K89" s="79"/>
      <c r="L89" s="79"/>
      <c r="M89" s="79"/>
      <c r="N89" s="79"/>
    </row>
    <row r="90" spans="1:14" ht="12.75">
      <c r="A90" s="38" t="s">
        <v>74</v>
      </c>
      <c r="B90" s="96">
        <v>84662</v>
      </c>
      <c r="C90" s="16" t="s">
        <v>44</v>
      </c>
      <c r="D90" s="16" t="s">
        <v>44</v>
      </c>
      <c r="E90" s="16" t="s">
        <v>44</v>
      </c>
      <c r="F90" s="16" t="s">
        <v>44</v>
      </c>
      <c r="G90" s="23">
        <v>0.00011909957682</v>
      </c>
      <c r="H90" s="23">
        <v>0.00013044239366</v>
      </c>
      <c r="I90" s="19">
        <v>0</v>
      </c>
      <c r="J90" s="79"/>
      <c r="K90" s="79"/>
      <c r="L90" s="79"/>
      <c r="M90" s="79"/>
      <c r="N90" s="79"/>
    </row>
    <row r="91" spans="1:14" ht="12.75">
      <c r="A91" s="64" t="s">
        <v>75</v>
      </c>
      <c r="B91" s="96">
        <v>84742</v>
      </c>
      <c r="C91" s="16" t="s">
        <v>44</v>
      </c>
      <c r="D91" s="16" t="s">
        <v>44</v>
      </c>
      <c r="E91" s="16" t="s">
        <v>44</v>
      </c>
      <c r="F91" s="16" t="s">
        <v>44</v>
      </c>
      <c r="G91" s="23">
        <v>0.0005327566845</v>
      </c>
      <c r="H91" s="23">
        <v>0.00052565326204</v>
      </c>
      <c r="I91" s="19">
        <v>0.0006819285561599999</v>
      </c>
      <c r="J91" s="79"/>
      <c r="K91" s="79"/>
      <c r="L91" s="79"/>
      <c r="M91" s="79"/>
      <c r="N91" s="79"/>
    </row>
    <row r="92" spans="1:14" ht="12.75">
      <c r="A92" s="15" t="s">
        <v>13</v>
      </c>
      <c r="B92" s="90">
        <v>100414</v>
      </c>
      <c r="C92" s="43">
        <v>0.0095</v>
      </c>
      <c r="D92" s="42">
        <v>0.0069</v>
      </c>
      <c r="E92" s="42">
        <v>0.002</v>
      </c>
      <c r="F92" s="42">
        <v>1.444</v>
      </c>
      <c r="G92" s="23">
        <v>0.0029637264591052003</v>
      </c>
      <c r="H92" s="23">
        <v>0.002641346707155</v>
      </c>
      <c r="I92" s="19">
        <v>0.0004957604588814</v>
      </c>
      <c r="J92" s="79"/>
      <c r="K92" s="79"/>
      <c r="L92" s="79"/>
      <c r="M92" s="79"/>
      <c r="N92" s="79"/>
    </row>
    <row r="93" spans="1:14" ht="12.75">
      <c r="A93" s="62" t="s">
        <v>67</v>
      </c>
      <c r="B93" s="93">
        <v>206440</v>
      </c>
      <c r="C93" s="16" t="s">
        <v>44</v>
      </c>
      <c r="D93" s="16" t="s">
        <v>44</v>
      </c>
      <c r="E93" s="16" t="s">
        <v>44</v>
      </c>
      <c r="F93" s="16" t="s">
        <v>44</v>
      </c>
      <c r="G93" s="23">
        <v>0.00022192594205999998</v>
      </c>
      <c r="H93" s="23">
        <v>0</v>
      </c>
      <c r="I93" s="19">
        <v>0</v>
      </c>
      <c r="J93" s="79"/>
      <c r="K93" s="79"/>
      <c r="L93" s="79"/>
      <c r="M93" s="79"/>
      <c r="N93" s="79"/>
    </row>
    <row r="94" spans="1:14" ht="12.75">
      <c r="A94" s="15" t="s">
        <v>11</v>
      </c>
      <c r="B94" s="90">
        <v>50000</v>
      </c>
      <c r="C94" s="43">
        <v>0.017</v>
      </c>
      <c r="D94" s="42">
        <v>0.0123</v>
      </c>
      <c r="E94" s="42">
        <v>0.0036</v>
      </c>
      <c r="F94" s="42">
        <v>1.169</v>
      </c>
      <c r="G94" s="23" t="s">
        <v>89</v>
      </c>
      <c r="H94" s="23" t="s">
        <v>89</v>
      </c>
      <c r="I94" s="19" t="s">
        <v>89</v>
      </c>
      <c r="J94" s="79"/>
      <c r="K94" s="79"/>
      <c r="L94" s="79"/>
      <c r="M94" s="79"/>
      <c r="N94" s="79"/>
    </row>
    <row r="95" spans="1:14" ht="12.75">
      <c r="A95" s="15" t="s">
        <v>14</v>
      </c>
      <c r="B95" s="90">
        <v>110543</v>
      </c>
      <c r="C95" s="43">
        <v>0.0063</v>
      </c>
      <c r="D95" s="42">
        <v>0.0046</v>
      </c>
      <c r="E95" s="42">
        <v>0.0013</v>
      </c>
      <c r="F95" s="42">
        <v>0.029</v>
      </c>
      <c r="G95" s="23" t="s">
        <v>89</v>
      </c>
      <c r="H95" s="23" t="s">
        <v>89</v>
      </c>
      <c r="I95" s="19" t="s">
        <v>89</v>
      </c>
      <c r="J95" s="79"/>
      <c r="K95" s="79"/>
      <c r="L95" s="79"/>
      <c r="M95" s="79"/>
      <c r="N95" s="79"/>
    </row>
    <row r="96" spans="1:14" ht="12.75">
      <c r="A96" s="15" t="s">
        <v>19</v>
      </c>
      <c r="B96" s="90">
        <v>7783064</v>
      </c>
      <c r="C96" s="16" t="s">
        <v>44</v>
      </c>
      <c r="D96" s="16" t="s">
        <v>44</v>
      </c>
      <c r="E96" s="16" t="s">
        <v>44</v>
      </c>
      <c r="F96" s="16" t="s">
        <v>44</v>
      </c>
      <c r="G96" s="23">
        <v>268</v>
      </c>
      <c r="H96" s="23">
        <v>184</v>
      </c>
      <c r="I96" s="19">
        <v>0</v>
      </c>
      <c r="J96" s="79"/>
      <c r="K96" s="79"/>
      <c r="L96" s="79"/>
      <c r="M96" s="79"/>
      <c r="N96" s="79"/>
    </row>
    <row r="97" spans="1:14" ht="12.75">
      <c r="A97" s="15" t="s">
        <v>32</v>
      </c>
      <c r="B97" s="90">
        <v>91203</v>
      </c>
      <c r="C97" s="41">
        <v>0.0003</v>
      </c>
      <c r="D97" s="42">
        <v>0.0003</v>
      </c>
      <c r="E97" s="42">
        <v>0.0003</v>
      </c>
      <c r="F97" s="42">
        <v>0.011</v>
      </c>
      <c r="G97" s="23">
        <v>0.0005298645877200001</v>
      </c>
      <c r="H97" s="23">
        <v>0.00029436921540000003</v>
      </c>
      <c r="I97" s="19">
        <v>0.00038922151813999996</v>
      </c>
      <c r="J97" s="79"/>
      <c r="K97" s="79"/>
      <c r="L97" s="79"/>
      <c r="M97" s="79"/>
      <c r="N97" s="79"/>
    </row>
    <row r="98" spans="1:14" ht="12.75">
      <c r="A98" s="38" t="s">
        <v>63</v>
      </c>
      <c r="B98" s="96">
        <v>98953</v>
      </c>
      <c r="C98" s="16" t="s">
        <v>44</v>
      </c>
      <c r="D98" s="16" t="s">
        <v>44</v>
      </c>
      <c r="E98" s="16" t="s">
        <v>44</v>
      </c>
      <c r="F98" s="16" t="s">
        <v>44</v>
      </c>
      <c r="G98" s="23">
        <v>0.00017279091720000004</v>
      </c>
      <c r="H98" s="23">
        <v>0</v>
      </c>
      <c r="I98" s="19">
        <v>0</v>
      </c>
      <c r="J98" s="79"/>
      <c r="K98" s="79"/>
      <c r="L98" s="79"/>
      <c r="M98" s="79"/>
      <c r="N98" s="79"/>
    </row>
    <row r="99" spans="1:14" ht="12.75">
      <c r="A99" s="37" t="s">
        <v>73</v>
      </c>
      <c r="B99" s="95">
        <v>621647</v>
      </c>
      <c r="C99" s="16" t="s">
        <v>44</v>
      </c>
      <c r="D99" s="16" t="s">
        <v>44</v>
      </c>
      <c r="E99" s="16" t="s">
        <v>44</v>
      </c>
      <c r="F99" s="16" t="s">
        <v>44</v>
      </c>
      <c r="G99" s="23">
        <v>0.00022595201432000001</v>
      </c>
      <c r="H99" s="23">
        <v>0.00021266071936000002</v>
      </c>
      <c r="I99" s="19">
        <v>0.0009702645320799999</v>
      </c>
      <c r="J99" s="79"/>
      <c r="K99" s="79"/>
      <c r="L99" s="79"/>
      <c r="M99" s="79"/>
      <c r="N99" s="79"/>
    </row>
    <row r="100" spans="1:14" ht="12.75">
      <c r="A100" s="15" t="s">
        <v>33</v>
      </c>
      <c r="B100" s="90">
        <v>1151</v>
      </c>
      <c r="C100" s="41">
        <v>0.00010000000000000005</v>
      </c>
      <c r="D100" s="42">
        <v>0.00010000000000000005</v>
      </c>
      <c r="E100" s="42">
        <v>0.00010000000000000005</v>
      </c>
      <c r="F100" s="42">
        <v>0.003000000000000001</v>
      </c>
      <c r="G100" s="23" t="s">
        <v>89</v>
      </c>
      <c r="H100" s="23" t="s">
        <v>89</v>
      </c>
      <c r="I100" s="19" t="s">
        <v>89</v>
      </c>
      <c r="J100" s="79"/>
      <c r="K100" s="79"/>
      <c r="L100" s="79"/>
      <c r="M100" s="79"/>
      <c r="N100" s="79"/>
    </row>
    <row r="101" spans="1:14" ht="12.75">
      <c r="A101" s="15" t="s">
        <v>20</v>
      </c>
      <c r="B101" s="90">
        <v>127184</v>
      </c>
      <c r="C101" s="16" t="s">
        <v>44</v>
      </c>
      <c r="D101" s="16" t="s">
        <v>44</v>
      </c>
      <c r="E101" s="16" t="s">
        <v>44</v>
      </c>
      <c r="F101" s="16" t="s">
        <v>44</v>
      </c>
      <c r="G101" s="23">
        <v>0.0005331798584280001</v>
      </c>
      <c r="H101" s="23">
        <v>0.000681285374658</v>
      </c>
      <c r="I101" s="19">
        <v>0</v>
      </c>
      <c r="J101" s="79"/>
      <c r="K101" s="79"/>
      <c r="L101" s="79"/>
      <c r="M101" s="79"/>
      <c r="N101" s="79"/>
    </row>
    <row r="102" spans="1:14" ht="12.75">
      <c r="A102" s="38" t="s">
        <v>66</v>
      </c>
      <c r="B102" s="96">
        <v>85018</v>
      </c>
      <c r="C102" s="16" t="s">
        <v>44</v>
      </c>
      <c r="D102" s="16" t="s">
        <v>44</v>
      </c>
      <c r="E102" s="16" t="s">
        <v>44</v>
      </c>
      <c r="F102" s="16" t="s">
        <v>44</v>
      </c>
      <c r="G102" s="23">
        <v>0.0004957483587200001</v>
      </c>
      <c r="H102" s="23">
        <v>0</v>
      </c>
      <c r="I102" s="19">
        <v>0</v>
      </c>
      <c r="J102" s="79"/>
      <c r="K102" s="79"/>
      <c r="L102" s="79"/>
      <c r="M102" s="79"/>
      <c r="N102" s="79"/>
    </row>
    <row r="103" spans="1:14" ht="12.75">
      <c r="A103" s="37" t="s">
        <v>58</v>
      </c>
      <c r="B103" s="95">
        <v>108952</v>
      </c>
      <c r="C103" s="16" t="s">
        <v>44</v>
      </c>
      <c r="D103" s="16" t="s">
        <v>44</v>
      </c>
      <c r="E103" s="16" t="s">
        <v>44</v>
      </c>
      <c r="F103" s="16" t="s">
        <v>44</v>
      </c>
      <c r="G103" s="23">
        <v>0.00232480691872</v>
      </c>
      <c r="H103" s="23">
        <v>0.00252894802212</v>
      </c>
      <c r="I103" s="19">
        <v>0</v>
      </c>
      <c r="J103" s="79"/>
      <c r="K103" s="79"/>
      <c r="L103" s="79"/>
      <c r="M103" s="79"/>
      <c r="N103" s="79"/>
    </row>
    <row r="104" spans="1:14" ht="12.75">
      <c r="A104" s="15" t="s">
        <v>34</v>
      </c>
      <c r="B104" s="90">
        <v>115071</v>
      </c>
      <c r="C104" s="41">
        <v>0.731</v>
      </c>
      <c r="D104" s="42">
        <v>0.53</v>
      </c>
      <c r="E104" s="42">
        <v>0.01553</v>
      </c>
      <c r="F104" s="42">
        <v>2.44</v>
      </c>
      <c r="G104" s="23" t="s">
        <v>89</v>
      </c>
      <c r="H104" s="23" t="s">
        <v>89</v>
      </c>
      <c r="I104" s="19" t="s">
        <v>89</v>
      </c>
      <c r="J104" s="79"/>
      <c r="K104" s="79"/>
      <c r="L104" s="79"/>
      <c r="M104" s="79"/>
      <c r="N104" s="79"/>
    </row>
    <row r="105" spans="1:14" ht="12.75">
      <c r="A105" s="38" t="s">
        <v>56</v>
      </c>
      <c r="B105" s="96">
        <v>110861</v>
      </c>
      <c r="C105" s="16" t="s">
        <v>44</v>
      </c>
      <c r="D105" s="16" t="s">
        <v>44</v>
      </c>
      <c r="E105" s="16" t="s">
        <v>44</v>
      </c>
      <c r="F105" s="16" t="s">
        <v>44</v>
      </c>
      <c r="G105" s="23">
        <v>0.00030077883063000003</v>
      </c>
      <c r="H105" s="23">
        <v>0</v>
      </c>
      <c r="I105" s="19">
        <v>0</v>
      </c>
      <c r="J105" s="79"/>
      <c r="K105" s="79"/>
      <c r="L105" s="79"/>
      <c r="M105" s="79"/>
      <c r="N105" s="79"/>
    </row>
    <row r="106" spans="1:14" ht="12.75">
      <c r="A106" s="37" t="s">
        <v>68</v>
      </c>
      <c r="B106" s="95">
        <v>7446095</v>
      </c>
      <c r="C106" s="16" t="s">
        <v>44</v>
      </c>
      <c r="D106" s="16" t="s">
        <v>44</v>
      </c>
      <c r="E106" s="16" t="s">
        <v>44</v>
      </c>
      <c r="F106" s="16" t="s">
        <v>44</v>
      </c>
      <c r="G106" s="23">
        <v>0.21413509162000002</v>
      </c>
      <c r="H106" s="23">
        <v>0.12423104552</v>
      </c>
      <c r="I106" s="19">
        <v>0</v>
      </c>
      <c r="J106" s="79"/>
      <c r="K106" s="79"/>
      <c r="L106" s="79"/>
      <c r="M106" s="79"/>
      <c r="N106" s="79"/>
    </row>
    <row r="107" spans="1:14" ht="12.75">
      <c r="A107" s="37" t="s">
        <v>57</v>
      </c>
      <c r="B107" s="95">
        <v>100425</v>
      </c>
      <c r="C107" s="16" t="s">
        <v>44</v>
      </c>
      <c r="D107" s="16" t="s">
        <v>44</v>
      </c>
      <c r="E107" s="16" t="s">
        <v>44</v>
      </c>
      <c r="F107" s="16" t="s">
        <v>44</v>
      </c>
      <c r="G107" s="23">
        <v>0.00011960328239999999</v>
      </c>
      <c r="H107" s="23">
        <v>0.00034020489216</v>
      </c>
      <c r="I107" s="19">
        <v>0</v>
      </c>
      <c r="J107" s="79"/>
      <c r="K107" s="79"/>
      <c r="L107" s="79"/>
      <c r="M107" s="79"/>
      <c r="N107" s="79"/>
    </row>
    <row r="108" spans="1:14" ht="12.75">
      <c r="A108" s="15" t="s">
        <v>15</v>
      </c>
      <c r="B108" s="90">
        <v>108883</v>
      </c>
      <c r="C108" s="41">
        <v>0.0366</v>
      </c>
      <c r="D108" s="42">
        <v>0.0265</v>
      </c>
      <c r="E108" s="42">
        <v>0.0078</v>
      </c>
      <c r="F108" s="42">
        <v>0.058</v>
      </c>
      <c r="G108" s="23">
        <v>0.0102</v>
      </c>
      <c r="H108" s="23">
        <v>0.00523</v>
      </c>
      <c r="I108" s="19">
        <v>0.00294</v>
      </c>
      <c r="J108" s="79"/>
      <c r="K108" s="79"/>
      <c r="L108" s="79"/>
      <c r="M108" s="79"/>
      <c r="N108" s="79"/>
    </row>
    <row r="109" spans="1:14" ht="13.5" thickBot="1">
      <c r="A109" s="17" t="s">
        <v>16</v>
      </c>
      <c r="B109" s="94">
        <v>1330207</v>
      </c>
      <c r="C109" s="44">
        <v>0.0272</v>
      </c>
      <c r="D109" s="44">
        <v>0.0197</v>
      </c>
      <c r="E109" s="44">
        <v>0.0058</v>
      </c>
      <c r="F109" s="44">
        <v>0.029</v>
      </c>
      <c r="G109" s="18">
        <v>0.00478</v>
      </c>
      <c r="H109" s="18">
        <v>0.00141</v>
      </c>
      <c r="I109" s="20">
        <v>0.00112</v>
      </c>
      <c r="J109" s="79"/>
      <c r="K109" s="79"/>
      <c r="L109" s="79"/>
      <c r="M109" s="79"/>
      <c r="N109" s="79"/>
    </row>
    <row r="110" spans="1:14" ht="12.75">
      <c r="A110" s="79"/>
      <c r="B110" s="88"/>
      <c r="C110" s="79"/>
      <c r="D110" s="79"/>
      <c r="E110" s="79"/>
      <c r="F110" s="79"/>
      <c r="G110" s="79"/>
      <c r="H110" s="79"/>
      <c r="I110" s="79"/>
      <c r="J110" s="79"/>
      <c r="K110" s="79"/>
      <c r="L110" s="79"/>
      <c r="M110" s="79"/>
      <c r="N110" s="79"/>
    </row>
    <row r="111" spans="1:14" ht="12.75">
      <c r="A111" s="133" t="s">
        <v>101</v>
      </c>
      <c r="B111" s="134"/>
      <c r="C111" s="134"/>
      <c r="D111" s="134"/>
      <c r="E111" s="134"/>
      <c r="F111" s="134"/>
      <c r="G111" s="134"/>
      <c r="H111" s="134"/>
      <c r="I111" s="135"/>
      <c r="J111" s="79"/>
      <c r="K111" s="79"/>
      <c r="L111" s="79"/>
      <c r="M111" s="79"/>
      <c r="N111" s="79"/>
    </row>
    <row r="112" spans="1:14" ht="12.75">
      <c r="A112" s="79"/>
      <c r="B112" s="88"/>
      <c r="C112" s="79"/>
      <c r="D112" s="79"/>
      <c r="E112" s="79"/>
      <c r="F112" s="79"/>
      <c r="G112" s="79"/>
      <c r="H112" s="79"/>
      <c r="I112" s="79"/>
      <c r="J112" s="79"/>
      <c r="K112" s="79"/>
      <c r="L112" s="79"/>
      <c r="M112" s="79"/>
      <c r="N112" s="79"/>
    </row>
    <row r="113" spans="1:14" ht="12.75">
      <c r="A113" s="79"/>
      <c r="B113" s="88"/>
      <c r="C113" s="79"/>
      <c r="D113" s="79"/>
      <c r="E113" s="79"/>
      <c r="F113" s="79"/>
      <c r="G113" s="79"/>
      <c r="H113" s="79"/>
      <c r="I113" s="79"/>
      <c r="J113" s="79"/>
      <c r="K113" s="79"/>
      <c r="L113" s="79"/>
      <c r="M113" s="79"/>
      <c r="N113" s="79"/>
    </row>
    <row r="116" ht="12.75">
      <c r="D116" s="99" t="s">
        <v>102</v>
      </c>
    </row>
    <row r="117" ht="12.75">
      <c r="D117" s="99" t="s">
        <v>103</v>
      </c>
    </row>
  </sheetData>
  <sheetProtection/>
  <mergeCells count="35">
    <mergeCell ref="I7:L7"/>
    <mergeCell ref="I13:J13"/>
    <mergeCell ref="I8:J8"/>
    <mergeCell ref="I9:J9"/>
    <mergeCell ref="I10:J10"/>
    <mergeCell ref="I11:J11"/>
    <mergeCell ref="I12:J12"/>
    <mergeCell ref="I68:I71"/>
    <mergeCell ref="A63:K65"/>
    <mergeCell ref="H19:H22"/>
    <mergeCell ref="I19:I22"/>
    <mergeCell ref="J19:J22"/>
    <mergeCell ref="F19:F22"/>
    <mergeCell ref="A19:A22"/>
    <mergeCell ref="E68:E71"/>
    <mergeCell ref="C19:C22"/>
    <mergeCell ref="B19:B22"/>
    <mergeCell ref="G19:G22"/>
    <mergeCell ref="G68:G71"/>
    <mergeCell ref="F68:F71"/>
    <mergeCell ref="H68:H71"/>
    <mergeCell ref="A68:A71"/>
    <mergeCell ref="B68:B71"/>
    <mergeCell ref="C68:C71"/>
    <mergeCell ref="D68:D71"/>
    <mergeCell ref="D8:H14"/>
    <mergeCell ref="D15:H17"/>
    <mergeCell ref="A111:I111"/>
    <mergeCell ref="B1:H1"/>
    <mergeCell ref="B2:H2"/>
    <mergeCell ref="D19:D22"/>
    <mergeCell ref="B3:C3"/>
    <mergeCell ref="E3:F3"/>
    <mergeCell ref="E19:E22"/>
    <mergeCell ref="D7:H7"/>
  </mergeCells>
  <conditionalFormatting sqref="C72:I109 C23:J46 C48:J60 C47:H47">
    <cfRule type="cellIs" priority="2" dxfId="0" operator="greaterThan" stopIfTrue="1">
      <formula>0</formula>
    </cfRule>
  </conditionalFormatting>
  <conditionalFormatting sqref="I47:J47">
    <cfRule type="cellIs" priority="1" dxfId="0" operator="greaterThan" stopIfTrue="1">
      <formula>0</formula>
    </cfRule>
  </conditionalFormatting>
  <dataValidations count="3">
    <dataValidation type="list" allowBlank="1" showInputMessage="1" showErrorMessage="1" sqref="I9:J9">
      <formula1>$K$10:$K$12</formula1>
    </dataValidation>
    <dataValidation type="list" allowBlank="1" showInputMessage="1" showErrorMessage="1" sqref="L9">
      <formula1>$K$10:$K$13</formula1>
    </dataValidation>
    <dataValidation type="list" allowBlank="1" showInputMessage="1" showErrorMessage="1" sqref="B15">
      <formula1>$C$116:$C$117</formula1>
    </dataValidation>
  </dataValidations>
  <printOptions gridLines="1"/>
  <pageMargins left="0.75" right="0.75" top="1" bottom="1" header="0.5" footer="0.5"/>
  <pageSetup blackAndWhite="1" fitToHeight="1" fitToWidth="1" horizontalDpi="600" verticalDpi="600" orientation="portrait" scale="61" r:id="rId1"/>
  <ignoredErrors>
    <ignoredError sqref="B23:B26 B30 B32:B33" numberStoredAsText="1"/>
    <ignoredError sqref="I47:J47"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O103"/>
  <sheetViews>
    <sheetView zoomScale="130" zoomScaleNormal="130" zoomScalePageLayoutView="0" workbookViewId="0" topLeftCell="A1">
      <selection activeCell="E3" sqref="E3:F3"/>
    </sheetView>
  </sheetViews>
  <sheetFormatPr defaultColWidth="9.140625" defaultRowHeight="12.75"/>
  <cols>
    <col min="1" max="1" width="32.421875" style="0" customWidth="1"/>
    <col min="2" max="2" width="12.7109375" style="3" customWidth="1"/>
    <col min="3" max="10" width="12.7109375" style="0" customWidth="1"/>
    <col min="11" max="11" width="11.28125" style="0" customWidth="1"/>
    <col min="12" max="12" width="19.421875" style="0" customWidth="1"/>
  </cols>
  <sheetData>
    <row r="1" spans="1:15" ht="21.75" customHeight="1" thickBot="1">
      <c r="A1" s="14" t="s">
        <v>8</v>
      </c>
      <c r="B1" s="136" t="s">
        <v>109</v>
      </c>
      <c r="C1" s="137"/>
      <c r="D1" s="137"/>
      <c r="E1" s="137"/>
      <c r="F1" s="137"/>
      <c r="G1" s="137"/>
      <c r="H1" s="138"/>
      <c r="I1" s="79"/>
      <c r="J1" s="79"/>
      <c r="K1" s="79"/>
      <c r="L1" s="79"/>
      <c r="M1" s="79"/>
      <c r="N1" s="79"/>
      <c r="O1" s="79"/>
    </row>
    <row r="2" spans="1:15" ht="30" customHeight="1" thickBot="1">
      <c r="A2" s="13" t="s">
        <v>4</v>
      </c>
      <c r="B2" s="139" t="s">
        <v>110</v>
      </c>
      <c r="C2" s="140"/>
      <c r="D2" s="140"/>
      <c r="E2" s="140"/>
      <c r="F2" s="140"/>
      <c r="G2" s="140"/>
      <c r="H2" s="141"/>
      <c r="I2" s="79"/>
      <c r="J2" s="79"/>
      <c r="K2" s="79"/>
      <c r="L2" s="79"/>
      <c r="M2" s="79"/>
      <c r="N2" s="79"/>
      <c r="O2" s="79"/>
    </row>
    <row r="3" spans="1:15" ht="13.5" thickBot="1">
      <c r="A3" s="4" t="s">
        <v>9</v>
      </c>
      <c r="B3" s="145" t="s">
        <v>6</v>
      </c>
      <c r="C3" s="146"/>
      <c r="D3" s="5" t="s">
        <v>5</v>
      </c>
      <c r="E3" s="147">
        <v>42948</v>
      </c>
      <c r="F3" s="147"/>
      <c r="G3" s="76"/>
      <c r="H3" s="77"/>
      <c r="I3" s="79"/>
      <c r="J3" s="79"/>
      <c r="K3" s="79"/>
      <c r="L3" s="79"/>
      <c r="M3" s="79"/>
      <c r="N3" s="79"/>
      <c r="O3" s="79"/>
    </row>
    <row r="4" spans="1:15" ht="12.75">
      <c r="A4" s="1" t="s">
        <v>0</v>
      </c>
      <c r="B4" s="11"/>
      <c r="C4" s="11"/>
      <c r="D4" s="80"/>
      <c r="E4" s="80"/>
      <c r="F4" s="80"/>
      <c r="G4" s="80"/>
      <c r="H4" s="81"/>
      <c r="I4" s="79"/>
      <c r="J4" s="79"/>
      <c r="K4" s="79"/>
      <c r="L4" s="79"/>
      <c r="M4" s="79"/>
      <c r="N4" s="79"/>
      <c r="O4" s="79"/>
    </row>
    <row r="5" spans="1:15" ht="12.75">
      <c r="A5" s="1" t="s">
        <v>1</v>
      </c>
      <c r="B5" s="11"/>
      <c r="C5" s="11"/>
      <c r="D5" s="80"/>
      <c r="E5" s="80"/>
      <c r="F5" s="80"/>
      <c r="G5" s="80"/>
      <c r="H5" s="81"/>
      <c r="I5" s="79"/>
      <c r="J5" s="79"/>
      <c r="K5" s="79"/>
      <c r="L5" s="79"/>
      <c r="M5" s="79"/>
      <c r="N5" s="79"/>
      <c r="O5" s="79"/>
    </row>
    <row r="6" spans="1:15" ht="13.5" thickBot="1">
      <c r="A6" s="2" t="s">
        <v>2</v>
      </c>
      <c r="B6" s="12"/>
      <c r="C6" s="12"/>
      <c r="D6" s="82"/>
      <c r="E6" s="82"/>
      <c r="F6" s="82"/>
      <c r="G6" s="82"/>
      <c r="H6" s="83"/>
      <c r="I6" s="80"/>
      <c r="J6" s="79"/>
      <c r="K6" s="79"/>
      <c r="L6" s="79"/>
      <c r="M6" s="79"/>
      <c r="N6" s="79"/>
      <c r="O6" s="79"/>
    </row>
    <row r="7" spans="1:15" ht="19.5" customHeight="1" thickBot="1" thickTop="1">
      <c r="A7" s="1" t="s">
        <v>98</v>
      </c>
      <c r="B7" s="26" t="s">
        <v>94</v>
      </c>
      <c r="C7" s="26" t="s">
        <v>49</v>
      </c>
      <c r="D7" s="151" t="s">
        <v>10</v>
      </c>
      <c r="E7" s="152"/>
      <c r="F7" s="152"/>
      <c r="G7" s="152"/>
      <c r="H7" s="153"/>
      <c r="I7" s="170" t="s">
        <v>111</v>
      </c>
      <c r="J7" s="171"/>
      <c r="K7" s="183"/>
      <c r="L7" s="79"/>
      <c r="M7" s="79"/>
      <c r="N7" s="79"/>
      <c r="O7" s="79"/>
    </row>
    <row r="8" spans="1:15" ht="15.75" customHeight="1" thickBot="1">
      <c r="A8" s="73" t="s">
        <v>48</v>
      </c>
      <c r="B8" s="70">
        <v>0.02</v>
      </c>
      <c r="C8" s="69">
        <v>20</v>
      </c>
      <c r="D8" s="118" t="s">
        <v>112</v>
      </c>
      <c r="E8" s="119"/>
      <c r="F8" s="119"/>
      <c r="G8" s="119"/>
      <c r="H8" s="120"/>
      <c r="I8" s="176" t="s">
        <v>76</v>
      </c>
      <c r="J8" s="177"/>
      <c r="K8" s="116"/>
      <c r="L8" s="80"/>
      <c r="M8" s="79"/>
      <c r="N8" s="79"/>
      <c r="O8" s="79"/>
    </row>
    <row r="9" spans="1:15" ht="15.75" customHeight="1" thickBot="1">
      <c r="A9" s="108"/>
      <c r="B9" s="109"/>
      <c r="C9" s="22"/>
      <c r="D9" s="121"/>
      <c r="E9" s="122"/>
      <c r="F9" s="122"/>
      <c r="G9" s="122"/>
      <c r="H9" s="123"/>
      <c r="I9" s="178">
        <v>1</v>
      </c>
      <c r="J9" s="179"/>
      <c r="K9" s="117"/>
      <c r="L9" s="80"/>
      <c r="M9" s="79"/>
      <c r="N9" s="79"/>
      <c r="O9" s="79"/>
    </row>
    <row r="10" spans="1:15" ht="15.75" customHeight="1" thickBot="1">
      <c r="A10" s="74"/>
      <c r="B10" s="110"/>
      <c r="C10" s="111"/>
      <c r="D10" s="121"/>
      <c r="E10" s="122"/>
      <c r="F10" s="122"/>
      <c r="G10" s="122"/>
      <c r="H10" s="123"/>
      <c r="I10" s="180" t="s">
        <v>77</v>
      </c>
      <c r="J10" s="181"/>
      <c r="K10" s="68">
        <v>1</v>
      </c>
      <c r="L10" s="80"/>
      <c r="M10" s="79"/>
      <c r="N10" s="79"/>
      <c r="O10" s="79"/>
    </row>
    <row r="11" spans="1:15" ht="15.75" customHeight="1" thickBot="1">
      <c r="A11" s="75"/>
      <c r="B11" s="27"/>
      <c r="C11" s="27"/>
      <c r="D11" s="121"/>
      <c r="E11" s="122"/>
      <c r="F11" s="122"/>
      <c r="G11" s="122"/>
      <c r="H11" s="123"/>
      <c r="I11" s="182" t="s">
        <v>78</v>
      </c>
      <c r="J11" s="179"/>
      <c r="K11" s="68">
        <v>2</v>
      </c>
      <c r="L11" s="79"/>
      <c r="M11" s="79"/>
      <c r="N11" s="79"/>
      <c r="O11" s="79"/>
    </row>
    <row r="12" spans="1:15" ht="15.75" customHeight="1" thickBot="1">
      <c r="A12" s="74"/>
      <c r="B12" s="112"/>
      <c r="C12" s="27"/>
      <c r="D12" s="121"/>
      <c r="E12" s="122"/>
      <c r="F12" s="122"/>
      <c r="G12" s="122"/>
      <c r="H12" s="123"/>
      <c r="I12" s="180" t="s">
        <v>79</v>
      </c>
      <c r="J12" s="181"/>
      <c r="K12" s="68">
        <v>3</v>
      </c>
      <c r="L12" s="79"/>
      <c r="M12" s="79"/>
      <c r="N12" s="79"/>
      <c r="O12" s="79"/>
    </row>
    <row r="13" spans="1:15" ht="15.75" customHeight="1" thickBot="1">
      <c r="A13" s="100" t="s">
        <v>105</v>
      </c>
      <c r="B13" s="101" t="s">
        <v>102</v>
      </c>
      <c r="C13" s="102"/>
      <c r="D13" s="118" t="s">
        <v>106</v>
      </c>
      <c r="E13" s="184"/>
      <c r="F13" s="184"/>
      <c r="G13" s="184"/>
      <c r="H13" s="185"/>
      <c r="I13" s="79"/>
      <c r="J13" s="79"/>
      <c r="K13" s="79"/>
      <c r="L13" s="79"/>
      <c r="M13" s="79"/>
      <c r="N13" s="79"/>
      <c r="O13" s="79"/>
    </row>
    <row r="14" spans="1:15" ht="15.75" customHeight="1" thickBot="1">
      <c r="A14" s="103" t="s">
        <v>98</v>
      </c>
      <c r="B14" s="24" t="s">
        <v>107</v>
      </c>
      <c r="C14" s="24" t="s">
        <v>108</v>
      </c>
      <c r="D14" s="186"/>
      <c r="E14" s="187"/>
      <c r="F14" s="187"/>
      <c r="G14" s="187"/>
      <c r="H14" s="188"/>
      <c r="I14" s="79"/>
      <c r="J14" s="79"/>
      <c r="K14" s="79"/>
      <c r="L14" s="79"/>
      <c r="M14" s="79"/>
      <c r="N14" s="79"/>
      <c r="O14" s="79"/>
    </row>
    <row r="15" spans="1:15" ht="15.75" customHeight="1" thickBot="1">
      <c r="A15" s="104" t="s">
        <v>54</v>
      </c>
      <c r="B15" s="101">
        <v>0.2</v>
      </c>
      <c r="C15" s="101">
        <v>10</v>
      </c>
      <c r="D15" s="189"/>
      <c r="E15" s="190"/>
      <c r="F15" s="190"/>
      <c r="G15" s="190"/>
      <c r="H15" s="191"/>
      <c r="I15" s="79"/>
      <c r="J15" s="79"/>
      <c r="K15" s="79"/>
      <c r="L15" s="79"/>
      <c r="M15" s="79"/>
      <c r="N15" s="79"/>
      <c r="O15" s="79"/>
    </row>
    <row r="16" spans="1:15" ht="30" customHeight="1" thickBot="1">
      <c r="A16" s="84"/>
      <c r="B16" s="85"/>
      <c r="C16" s="61" t="str">
        <f>LOOKUP(I9,K10:K12,I10:I12)</f>
        <v>Raw Gas</v>
      </c>
      <c r="D16" s="86"/>
      <c r="E16" s="86"/>
      <c r="F16" s="79"/>
      <c r="G16" s="86"/>
      <c r="H16" s="113"/>
      <c r="I16" s="79"/>
      <c r="J16" s="79"/>
      <c r="K16" s="79"/>
      <c r="L16" s="79"/>
      <c r="M16" s="79"/>
      <c r="N16" s="79"/>
      <c r="O16" s="79"/>
    </row>
    <row r="17" spans="1:15" ht="13.5" customHeight="1">
      <c r="A17" s="142" t="s">
        <v>25</v>
      </c>
      <c r="B17" s="142" t="s">
        <v>3</v>
      </c>
      <c r="C17" s="155" t="s">
        <v>96</v>
      </c>
      <c r="D17" s="142" t="s">
        <v>87</v>
      </c>
      <c r="E17" s="148" t="s">
        <v>88</v>
      </c>
      <c r="F17" s="79"/>
      <c r="G17" s="79"/>
      <c r="H17" s="79"/>
      <c r="I17" s="79"/>
      <c r="J17" s="79"/>
      <c r="K17" s="79"/>
      <c r="L17" s="79"/>
      <c r="M17" s="79"/>
      <c r="N17" s="79"/>
      <c r="O17" s="79"/>
    </row>
    <row r="18" spans="1:15" ht="13.5" customHeight="1">
      <c r="A18" s="157"/>
      <c r="B18" s="159"/>
      <c r="C18" s="155"/>
      <c r="D18" s="143"/>
      <c r="E18" s="149"/>
      <c r="F18" s="79"/>
      <c r="G18" s="79"/>
      <c r="H18" s="79"/>
      <c r="I18" s="79"/>
      <c r="J18" s="79"/>
      <c r="K18" s="79"/>
      <c r="L18" s="79"/>
      <c r="M18" s="79"/>
      <c r="N18" s="79"/>
      <c r="O18" s="79"/>
    </row>
    <row r="19" spans="1:15" ht="13.5" customHeight="1">
      <c r="A19" s="157"/>
      <c r="B19" s="159"/>
      <c r="C19" s="155"/>
      <c r="D19" s="143"/>
      <c r="E19" s="149"/>
      <c r="F19" s="79"/>
      <c r="G19" s="79"/>
      <c r="H19" s="79"/>
      <c r="I19" s="79"/>
      <c r="J19" s="79"/>
      <c r="K19" s="79"/>
      <c r="L19" s="79"/>
      <c r="M19" s="79"/>
      <c r="N19" s="79"/>
      <c r="O19" s="79"/>
    </row>
    <row r="20" spans="1:15" ht="25.5" customHeight="1">
      <c r="A20" s="158"/>
      <c r="B20" s="160"/>
      <c r="C20" s="156"/>
      <c r="D20" s="144"/>
      <c r="E20" s="150"/>
      <c r="F20" s="79"/>
      <c r="G20" s="79"/>
      <c r="H20" s="79"/>
      <c r="I20" s="79"/>
      <c r="J20" s="79"/>
      <c r="K20" s="79"/>
      <c r="L20" s="79"/>
      <c r="M20" s="79"/>
      <c r="N20" s="79"/>
      <c r="O20" s="79"/>
    </row>
    <row r="21" spans="1:15" ht="12.75">
      <c r="A21" s="6" t="s">
        <v>81</v>
      </c>
      <c r="B21" s="98">
        <v>79345</v>
      </c>
      <c r="C21" s="47">
        <f aca="true" t="shared" si="0" ref="C21:C52">LOOKUP($I$9,$C$59:$E$59,C64:E64)</f>
        <v>0.0005396615847000001</v>
      </c>
      <c r="D21" s="57">
        <f>$B$8*C21</f>
        <v>1.0793231694000003E-05</v>
      </c>
      <c r="E21" s="115">
        <f>$C$8*C21</f>
        <v>0.010793231694000002</v>
      </c>
      <c r="F21" s="79"/>
      <c r="G21" s="79"/>
      <c r="H21" s="79"/>
      <c r="I21" s="79"/>
      <c r="J21" s="79"/>
      <c r="K21" s="79"/>
      <c r="L21" s="79"/>
      <c r="M21" s="79"/>
      <c r="N21" s="79"/>
      <c r="O21" s="79"/>
    </row>
    <row r="22" spans="1:15" ht="12.75">
      <c r="A22" s="38" t="s">
        <v>70</v>
      </c>
      <c r="B22" s="96">
        <v>95636</v>
      </c>
      <c r="C22" s="47">
        <f t="shared" si="0"/>
        <v>0.003681491763714</v>
      </c>
      <c r="D22" s="57">
        <f aca="true" t="shared" si="1" ref="D22:D40">$B$8*C22</f>
        <v>7.362983527428E-05</v>
      </c>
      <c r="E22" s="48">
        <f aca="true" t="shared" si="2" ref="E22:E40">$C$8*C22</f>
        <v>0.07362983527427999</v>
      </c>
      <c r="F22" s="79"/>
      <c r="G22" s="79"/>
      <c r="H22" s="79"/>
      <c r="I22" s="79"/>
      <c r="J22" s="79"/>
      <c r="K22" s="79"/>
      <c r="L22" s="79"/>
      <c r="M22" s="79"/>
      <c r="N22" s="79"/>
      <c r="O22" s="79"/>
    </row>
    <row r="23" spans="1:15" ht="12.75">
      <c r="A23" s="37" t="s">
        <v>61</v>
      </c>
      <c r="B23" s="95">
        <v>95578</v>
      </c>
      <c r="C23" s="47">
        <f t="shared" si="0"/>
        <v>0.0002788395692</v>
      </c>
      <c r="D23" s="57">
        <f t="shared" si="1"/>
        <v>5.576791384E-06</v>
      </c>
      <c r="E23" s="48">
        <f t="shared" si="2"/>
        <v>0.0055767913839999995</v>
      </c>
      <c r="F23" s="79"/>
      <c r="G23" s="79"/>
      <c r="H23" s="79"/>
      <c r="I23" s="79"/>
      <c r="J23" s="79"/>
      <c r="K23" s="79"/>
      <c r="L23" s="79"/>
      <c r="M23" s="79"/>
      <c r="N23" s="79"/>
      <c r="O23" s="79"/>
    </row>
    <row r="24" spans="1:15" ht="12.75">
      <c r="A24" s="37" t="s">
        <v>64</v>
      </c>
      <c r="B24" s="95">
        <v>91576</v>
      </c>
      <c r="C24" s="47">
        <f t="shared" si="0"/>
        <v>0.0007983299654000001</v>
      </c>
      <c r="D24" s="57">
        <f t="shared" si="1"/>
        <v>1.5966599308000002E-05</v>
      </c>
      <c r="E24" s="48">
        <f t="shared" si="2"/>
        <v>0.015966599308000002</v>
      </c>
      <c r="F24" s="79"/>
      <c r="G24" s="79"/>
      <c r="H24" s="79"/>
      <c r="I24" s="79"/>
      <c r="J24" s="79"/>
      <c r="K24" s="79"/>
      <c r="L24" s="79"/>
      <c r="M24" s="79"/>
      <c r="N24" s="79"/>
      <c r="O24" s="79"/>
    </row>
    <row r="25" spans="1:15" ht="12.75">
      <c r="A25" s="33" t="s">
        <v>17</v>
      </c>
      <c r="B25" s="90">
        <v>7664417</v>
      </c>
      <c r="C25" s="47">
        <f t="shared" si="0"/>
        <v>1.74</v>
      </c>
      <c r="D25" s="57">
        <f t="shared" si="1"/>
        <v>0.0348</v>
      </c>
      <c r="E25" s="48">
        <f t="shared" si="2"/>
        <v>34.8</v>
      </c>
      <c r="F25" s="79"/>
      <c r="G25" s="79"/>
      <c r="H25" s="79"/>
      <c r="I25" s="79"/>
      <c r="J25" s="79"/>
      <c r="K25" s="79"/>
      <c r="L25" s="79"/>
      <c r="M25" s="79"/>
      <c r="N25" s="79"/>
      <c r="O25" s="79"/>
    </row>
    <row r="26" spans="1:15" ht="12.75">
      <c r="A26" s="37" t="s">
        <v>59</v>
      </c>
      <c r="B26" s="95">
        <v>62533</v>
      </c>
      <c r="C26" s="47">
        <f t="shared" si="0"/>
        <v>0.0050717783129200006</v>
      </c>
      <c r="D26" s="57">
        <f t="shared" si="1"/>
        <v>0.00010143556625840001</v>
      </c>
      <c r="E26" s="48">
        <f t="shared" si="2"/>
        <v>0.10143556625840001</v>
      </c>
      <c r="F26" s="79"/>
      <c r="G26" s="79"/>
      <c r="H26" s="79"/>
      <c r="I26" s="79"/>
      <c r="J26" s="79"/>
      <c r="K26" s="79"/>
      <c r="L26" s="79"/>
      <c r="M26" s="79"/>
      <c r="N26" s="79"/>
      <c r="O26" s="79"/>
    </row>
    <row r="27" spans="1:15" ht="12.75">
      <c r="A27" s="15" t="s">
        <v>12</v>
      </c>
      <c r="B27" s="90">
        <v>71432</v>
      </c>
      <c r="C27" s="47">
        <f t="shared" si="0"/>
        <v>0.0008371548157896003</v>
      </c>
      <c r="D27" s="57">
        <f t="shared" si="1"/>
        <v>1.6743096315792007E-05</v>
      </c>
      <c r="E27" s="48">
        <f t="shared" si="2"/>
        <v>0.016743096315792006</v>
      </c>
      <c r="F27" s="79"/>
      <c r="G27" s="79"/>
      <c r="H27" s="79"/>
      <c r="I27" s="79"/>
      <c r="J27" s="79"/>
      <c r="K27" s="79"/>
      <c r="L27" s="79"/>
      <c r="M27" s="79"/>
      <c r="N27" s="79"/>
      <c r="O27" s="79"/>
    </row>
    <row r="28" spans="1:15" ht="12.75">
      <c r="A28" s="37" t="s">
        <v>83</v>
      </c>
      <c r="B28" s="95">
        <v>108601</v>
      </c>
      <c r="C28" s="47">
        <f t="shared" si="0"/>
        <v>0.0014624252006</v>
      </c>
      <c r="D28" s="57">
        <f t="shared" si="1"/>
        <v>2.9248504012E-05</v>
      </c>
      <c r="E28" s="48">
        <f t="shared" si="2"/>
        <v>0.029248504012</v>
      </c>
      <c r="F28" s="79"/>
      <c r="G28" s="79"/>
      <c r="H28" s="79"/>
      <c r="I28" s="79"/>
      <c r="J28" s="79"/>
      <c r="K28" s="79"/>
      <c r="L28" s="79"/>
      <c r="M28" s="79"/>
      <c r="N28" s="79"/>
      <c r="O28" s="79"/>
    </row>
    <row r="29" spans="1:15" ht="12.75">
      <c r="A29" s="37" t="s">
        <v>50</v>
      </c>
      <c r="B29" s="95">
        <v>75150</v>
      </c>
      <c r="C29" s="47">
        <f t="shared" si="0"/>
        <v>0.017483712542999998</v>
      </c>
      <c r="D29" s="57">
        <f t="shared" si="1"/>
        <v>0.00034967425085999994</v>
      </c>
      <c r="E29" s="48">
        <f t="shared" si="2"/>
        <v>0.3496742508599999</v>
      </c>
      <c r="F29" s="79"/>
      <c r="G29" s="79"/>
      <c r="H29" s="79"/>
      <c r="I29" s="79"/>
      <c r="J29" s="79"/>
      <c r="K29" s="79"/>
      <c r="L29" s="79"/>
      <c r="M29" s="79"/>
      <c r="N29" s="79"/>
      <c r="O29" s="79"/>
    </row>
    <row r="30" spans="1:15" ht="12.75">
      <c r="A30" s="37" t="s">
        <v>55</v>
      </c>
      <c r="B30" s="95">
        <v>56235</v>
      </c>
      <c r="C30" s="47">
        <f t="shared" si="0"/>
        <v>0.0005102200701</v>
      </c>
      <c r="D30" s="57">
        <f t="shared" si="1"/>
        <v>1.0204401402E-05</v>
      </c>
      <c r="E30" s="48">
        <f t="shared" si="2"/>
        <v>0.010204401402</v>
      </c>
      <c r="F30" s="79"/>
      <c r="G30" s="79"/>
      <c r="H30" s="79"/>
      <c r="I30" s="79"/>
      <c r="J30" s="79"/>
      <c r="K30" s="79"/>
      <c r="L30" s="79"/>
      <c r="M30" s="79"/>
      <c r="N30" s="79"/>
      <c r="O30" s="79"/>
    </row>
    <row r="31" spans="1:15" ht="12.75">
      <c r="A31" s="38" t="s">
        <v>52</v>
      </c>
      <c r="B31" s="96">
        <v>463581</v>
      </c>
      <c r="C31" s="47">
        <f t="shared" si="0"/>
        <v>0.2360537251072</v>
      </c>
      <c r="D31" s="57">
        <f t="shared" si="1"/>
        <v>0.004721074502144</v>
      </c>
      <c r="E31" s="48">
        <f t="shared" si="2"/>
        <v>4.721074502144</v>
      </c>
      <c r="F31" s="79"/>
      <c r="G31" s="79"/>
      <c r="H31" s="79"/>
      <c r="I31" s="79"/>
      <c r="J31" s="79"/>
      <c r="K31" s="79"/>
      <c r="L31" s="79"/>
      <c r="M31" s="79"/>
      <c r="N31" s="79"/>
      <c r="O31" s="79"/>
    </row>
    <row r="32" spans="1:15" ht="24">
      <c r="A32" s="63" t="s">
        <v>53</v>
      </c>
      <c r="B32" s="96">
        <v>76131</v>
      </c>
      <c r="C32" s="47">
        <f t="shared" si="0"/>
        <v>0.015118403328617585</v>
      </c>
      <c r="D32" s="57">
        <f t="shared" si="1"/>
        <v>0.0003023680665723517</v>
      </c>
      <c r="E32" s="48">
        <f t="shared" si="2"/>
        <v>0.3023680665723517</v>
      </c>
      <c r="F32" s="79"/>
      <c r="G32" s="79"/>
      <c r="H32" s="79"/>
      <c r="I32" s="79"/>
      <c r="J32" s="79"/>
      <c r="K32" s="79"/>
      <c r="L32" s="79"/>
      <c r="M32" s="79"/>
      <c r="N32" s="79"/>
      <c r="O32" s="79"/>
    </row>
    <row r="33" spans="1:15" ht="12.75">
      <c r="A33" s="15" t="s">
        <v>18</v>
      </c>
      <c r="B33" s="90">
        <v>108907</v>
      </c>
      <c r="C33" s="47">
        <f t="shared" si="0"/>
        <v>0</v>
      </c>
      <c r="D33" s="57">
        <f t="shared" si="1"/>
        <v>0</v>
      </c>
      <c r="E33" s="48">
        <f t="shared" si="2"/>
        <v>0</v>
      </c>
      <c r="F33" s="79"/>
      <c r="G33" s="79"/>
      <c r="H33" s="79"/>
      <c r="I33" s="79"/>
      <c r="J33" s="79"/>
      <c r="K33" s="79"/>
      <c r="L33" s="79"/>
      <c r="M33" s="79"/>
      <c r="N33" s="79"/>
      <c r="O33" s="79"/>
    </row>
    <row r="34" spans="1:15" ht="12.75">
      <c r="A34" s="37" t="s">
        <v>90</v>
      </c>
      <c r="B34" s="95">
        <v>1319773</v>
      </c>
      <c r="C34" s="47">
        <f t="shared" si="0"/>
        <v>0.00495865685886</v>
      </c>
      <c r="D34" s="57">
        <f t="shared" si="1"/>
        <v>9.91731371772E-05</v>
      </c>
      <c r="E34" s="48">
        <f t="shared" si="2"/>
        <v>0.0991731371772</v>
      </c>
      <c r="F34" s="79"/>
      <c r="G34" s="79"/>
      <c r="H34" s="79"/>
      <c r="I34" s="79"/>
      <c r="J34" s="79"/>
      <c r="K34" s="79"/>
      <c r="L34" s="79"/>
      <c r="M34" s="79"/>
      <c r="N34" s="79"/>
      <c r="O34" s="79"/>
    </row>
    <row r="35" spans="1:15" ht="12.75">
      <c r="A35" s="38" t="s">
        <v>69</v>
      </c>
      <c r="B35" s="96">
        <v>98828</v>
      </c>
      <c r="C35" s="47">
        <f t="shared" si="0"/>
        <v>0.00109199389092</v>
      </c>
      <c r="D35" s="57">
        <f t="shared" si="1"/>
        <v>2.18398778184E-05</v>
      </c>
      <c r="E35" s="48">
        <f t="shared" si="2"/>
        <v>0.0218398778184</v>
      </c>
      <c r="F35" s="79"/>
      <c r="G35" s="79"/>
      <c r="H35" s="79"/>
      <c r="I35" s="79"/>
      <c r="J35" s="79"/>
      <c r="K35" s="79"/>
      <c r="L35" s="79"/>
      <c r="M35" s="79"/>
      <c r="N35" s="79"/>
      <c r="O35" s="79"/>
    </row>
    <row r="36" spans="1:15" ht="24">
      <c r="A36" s="65" t="s">
        <v>86</v>
      </c>
      <c r="B36" s="97">
        <v>117817</v>
      </c>
      <c r="C36" s="47">
        <f t="shared" si="0"/>
        <v>0.00038873057106</v>
      </c>
      <c r="D36" s="57">
        <f t="shared" si="1"/>
        <v>7.7746114212E-06</v>
      </c>
      <c r="E36" s="48">
        <f t="shared" si="2"/>
        <v>0.0077746114212</v>
      </c>
      <c r="F36" s="79"/>
      <c r="G36" s="79"/>
      <c r="H36" s="79"/>
      <c r="I36" s="79"/>
      <c r="J36" s="79"/>
      <c r="K36" s="79"/>
      <c r="L36" s="79"/>
      <c r="M36" s="79"/>
      <c r="N36" s="79"/>
      <c r="O36" s="79"/>
    </row>
    <row r="37" spans="1:15" ht="12.75">
      <c r="A37" s="38" t="s">
        <v>74</v>
      </c>
      <c r="B37" s="96">
        <v>84662</v>
      </c>
      <c r="C37" s="47">
        <f t="shared" si="0"/>
        <v>0.00011909957682</v>
      </c>
      <c r="D37" s="57">
        <f t="shared" si="1"/>
        <v>2.3819915364E-06</v>
      </c>
      <c r="E37" s="48">
        <f t="shared" si="2"/>
        <v>0.0023819915364</v>
      </c>
      <c r="F37" s="79"/>
      <c r="G37" s="79"/>
      <c r="H37" s="79"/>
      <c r="I37" s="79"/>
      <c r="J37" s="79"/>
      <c r="K37" s="79"/>
      <c r="L37" s="79"/>
      <c r="M37" s="79"/>
      <c r="N37" s="79"/>
      <c r="O37" s="79"/>
    </row>
    <row r="38" spans="1:15" ht="12.75">
      <c r="A38" s="64" t="s">
        <v>75</v>
      </c>
      <c r="B38" s="96">
        <v>84742</v>
      </c>
      <c r="C38" s="47">
        <f t="shared" si="0"/>
        <v>0.0005327566845</v>
      </c>
      <c r="D38" s="57">
        <f t="shared" si="1"/>
        <v>1.0655133689999999E-05</v>
      </c>
      <c r="E38" s="48">
        <f t="shared" si="2"/>
        <v>0.010655133689999999</v>
      </c>
      <c r="F38" s="79"/>
      <c r="G38" s="79"/>
      <c r="H38" s="79"/>
      <c r="I38" s="79"/>
      <c r="J38" s="79"/>
      <c r="K38" s="79"/>
      <c r="L38" s="79"/>
      <c r="M38" s="79"/>
      <c r="N38" s="79"/>
      <c r="O38" s="79"/>
    </row>
    <row r="39" spans="1:15" ht="12.75">
      <c r="A39" s="15" t="s">
        <v>13</v>
      </c>
      <c r="B39" s="90">
        <v>100414</v>
      </c>
      <c r="C39" s="47">
        <f t="shared" si="0"/>
        <v>0.0029637264591052003</v>
      </c>
      <c r="D39" s="57">
        <f t="shared" si="1"/>
        <v>5.927452918210401E-05</v>
      </c>
      <c r="E39" s="48">
        <f t="shared" si="2"/>
        <v>0.059274529182104005</v>
      </c>
      <c r="F39" s="79"/>
      <c r="G39" s="79"/>
      <c r="H39" s="79"/>
      <c r="I39" s="79"/>
      <c r="J39" s="79"/>
      <c r="K39" s="79"/>
      <c r="L39" s="79"/>
      <c r="M39" s="79"/>
      <c r="N39" s="79"/>
      <c r="O39" s="79"/>
    </row>
    <row r="40" spans="1:15" ht="12.75">
      <c r="A40" s="62" t="s">
        <v>67</v>
      </c>
      <c r="B40" s="93">
        <v>206440</v>
      </c>
      <c r="C40" s="47">
        <f t="shared" si="0"/>
        <v>0.00022192594205999998</v>
      </c>
      <c r="D40" s="57">
        <f t="shared" si="1"/>
        <v>4.4385188412E-06</v>
      </c>
      <c r="E40" s="48">
        <f t="shared" si="2"/>
        <v>0.004438518841199999</v>
      </c>
      <c r="F40" s="79"/>
      <c r="G40" s="79"/>
      <c r="H40" s="79"/>
      <c r="I40" s="79"/>
      <c r="J40" s="79"/>
      <c r="K40" s="79"/>
      <c r="L40" s="79"/>
      <c r="M40" s="79"/>
      <c r="N40" s="79"/>
      <c r="O40" s="79"/>
    </row>
    <row r="41" spans="1:15" ht="12.75">
      <c r="A41" s="105" t="s">
        <v>19</v>
      </c>
      <c r="B41" s="90">
        <v>7783064</v>
      </c>
      <c r="C41" s="47">
        <f t="shared" si="0"/>
        <v>268</v>
      </c>
      <c r="D41" s="114">
        <f>IF(B13="Y",B15,#REF!+#REF!)</f>
        <v>0.2</v>
      </c>
      <c r="E41" s="107">
        <f>IF(B13="Y",C15,#REF!+#REF!)</f>
        <v>10</v>
      </c>
      <c r="F41" s="79"/>
      <c r="G41" s="79"/>
      <c r="H41" s="79"/>
      <c r="I41" s="79"/>
      <c r="J41" s="79"/>
      <c r="K41" s="79"/>
      <c r="L41" s="79"/>
      <c r="M41" s="79"/>
      <c r="N41" s="79"/>
      <c r="O41" s="79"/>
    </row>
    <row r="42" spans="1:15" ht="12.75">
      <c r="A42" s="15" t="s">
        <v>32</v>
      </c>
      <c r="B42" s="90">
        <v>91203</v>
      </c>
      <c r="C42" s="47">
        <f t="shared" si="0"/>
        <v>0.0005298645877200001</v>
      </c>
      <c r="D42" s="57">
        <f>$B$8*C42</f>
        <v>1.05972917544E-05</v>
      </c>
      <c r="E42" s="48">
        <f>$C$8*C42</f>
        <v>0.0105972917544</v>
      </c>
      <c r="F42" s="79"/>
      <c r="G42" s="79"/>
      <c r="H42" s="79"/>
      <c r="I42" s="79"/>
      <c r="J42" s="79"/>
      <c r="K42" s="79"/>
      <c r="L42" s="79"/>
      <c r="M42" s="79"/>
      <c r="N42" s="79"/>
      <c r="O42" s="79"/>
    </row>
    <row r="43" spans="1:15" ht="12.75">
      <c r="A43" s="38" t="s">
        <v>63</v>
      </c>
      <c r="B43" s="96">
        <v>98953</v>
      </c>
      <c r="C43" s="47">
        <f t="shared" si="0"/>
        <v>0.00017279091720000004</v>
      </c>
      <c r="D43" s="57">
        <f aca="true" t="shared" si="3" ref="D43:D52">$B$8*C43</f>
        <v>3.455818344000001E-06</v>
      </c>
      <c r="E43" s="48">
        <f aca="true" t="shared" si="4" ref="E43:E52">$C$8*C43</f>
        <v>0.0034558183440000006</v>
      </c>
      <c r="F43" s="79"/>
      <c r="G43" s="79"/>
      <c r="H43" s="79"/>
      <c r="I43" s="79"/>
      <c r="J43" s="79"/>
      <c r="K43" s="79"/>
      <c r="L43" s="79"/>
      <c r="M43" s="79"/>
      <c r="N43" s="79"/>
      <c r="O43" s="79"/>
    </row>
    <row r="44" spans="1:15" ht="12.75">
      <c r="A44" s="37" t="s">
        <v>73</v>
      </c>
      <c r="B44" s="95">
        <v>621647</v>
      </c>
      <c r="C44" s="47">
        <f t="shared" si="0"/>
        <v>0.00022595201432000001</v>
      </c>
      <c r="D44" s="57">
        <f t="shared" si="3"/>
        <v>4.5190402864E-06</v>
      </c>
      <c r="E44" s="48">
        <f t="shared" si="4"/>
        <v>0.0045190402864</v>
      </c>
      <c r="F44" s="79"/>
      <c r="G44" s="79"/>
      <c r="H44" s="79"/>
      <c r="I44" s="79"/>
      <c r="J44" s="79"/>
      <c r="K44" s="79"/>
      <c r="L44" s="79"/>
      <c r="M44" s="79"/>
      <c r="N44" s="79"/>
      <c r="O44" s="79"/>
    </row>
    <row r="45" spans="1:15" ht="12.75">
      <c r="A45" s="15" t="s">
        <v>20</v>
      </c>
      <c r="B45" s="90">
        <v>127184</v>
      </c>
      <c r="C45" s="47">
        <f t="shared" si="0"/>
        <v>0.0005331798584280001</v>
      </c>
      <c r="D45" s="57">
        <f t="shared" si="3"/>
        <v>1.0663597168560001E-05</v>
      </c>
      <c r="E45" s="48">
        <f t="shared" si="4"/>
        <v>0.010663597168560001</v>
      </c>
      <c r="F45" s="79"/>
      <c r="G45" s="79"/>
      <c r="H45" s="79"/>
      <c r="I45" s="79"/>
      <c r="J45" s="79"/>
      <c r="K45" s="79"/>
      <c r="L45" s="79"/>
      <c r="M45" s="79"/>
      <c r="N45" s="79"/>
      <c r="O45" s="79"/>
    </row>
    <row r="46" spans="1:15" ht="12.75">
      <c r="A46" s="38" t="s">
        <v>66</v>
      </c>
      <c r="B46" s="96">
        <v>85018</v>
      </c>
      <c r="C46" s="47">
        <f t="shared" si="0"/>
        <v>0.0004957483587200001</v>
      </c>
      <c r="D46" s="57">
        <f t="shared" si="3"/>
        <v>9.914967174400002E-06</v>
      </c>
      <c r="E46" s="48">
        <f t="shared" si="4"/>
        <v>0.009914967174400002</v>
      </c>
      <c r="F46" s="79"/>
      <c r="G46" s="79"/>
      <c r="H46" s="79"/>
      <c r="I46" s="79"/>
      <c r="J46" s="79"/>
      <c r="K46" s="79"/>
      <c r="L46" s="79"/>
      <c r="M46" s="79"/>
      <c r="N46" s="79"/>
      <c r="O46" s="79"/>
    </row>
    <row r="47" spans="1:15" ht="12.75">
      <c r="A47" s="37" t="s">
        <v>58</v>
      </c>
      <c r="B47" s="95">
        <v>108952</v>
      </c>
      <c r="C47" s="47">
        <f t="shared" si="0"/>
        <v>0.00232480691872</v>
      </c>
      <c r="D47" s="57">
        <f t="shared" si="3"/>
        <v>4.6496138374399995E-05</v>
      </c>
      <c r="E47" s="48">
        <f t="shared" si="4"/>
        <v>0.046496138374399996</v>
      </c>
      <c r="F47" s="79"/>
      <c r="G47" s="79"/>
      <c r="H47" s="79"/>
      <c r="I47" s="79"/>
      <c r="J47" s="79"/>
      <c r="K47" s="79"/>
      <c r="L47" s="79"/>
      <c r="M47" s="79"/>
      <c r="N47" s="79"/>
      <c r="O47" s="79"/>
    </row>
    <row r="48" spans="1:15" ht="12.75">
      <c r="A48" s="38" t="s">
        <v>56</v>
      </c>
      <c r="B48" s="96">
        <v>110861</v>
      </c>
      <c r="C48" s="47">
        <f t="shared" si="0"/>
        <v>0.00030077883063000003</v>
      </c>
      <c r="D48" s="57">
        <f t="shared" si="3"/>
        <v>6.015576612600001E-06</v>
      </c>
      <c r="E48" s="48">
        <f t="shared" si="4"/>
        <v>0.0060155766126</v>
      </c>
      <c r="F48" s="79"/>
      <c r="G48" s="79"/>
      <c r="H48" s="79"/>
      <c r="I48" s="79"/>
      <c r="J48" s="79"/>
      <c r="K48" s="79"/>
      <c r="L48" s="79"/>
      <c r="M48" s="79"/>
      <c r="N48" s="79"/>
      <c r="O48" s="79"/>
    </row>
    <row r="49" spans="1:15" ht="12.75">
      <c r="A49" s="37" t="s">
        <v>68</v>
      </c>
      <c r="B49" s="95">
        <v>7446095</v>
      </c>
      <c r="C49" s="47">
        <f t="shared" si="0"/>
        <v>0.21413509162000002</v>
      </c>
      <c r="D49" s="57">
        <f t="shared" si="3"/>
        <v>0.0042827018324</v>
      </c>
      <c r="E49" s="48">
        <f t="shared" si="4"/>
        <v>4.282701832400001</v>
      </c>
      <c r="F49" s="79"/>
      <c r="G49" s="79"/>
      <c r="H49" s="79"/>
      <c r="I49" s="79"/>
      <c r="J49" s="79"/>
      <c r="K49" s="79"/>
      <c r="L49" s="79"/>
      <c r="M49" s="79"/>
      <c r="N49" s="79"/>
      <c r="O49" s="79"/>
    </row>
    <row r="50" spans="1:15" ht="12.75">
      <c r="A50" s="37" t="s">
        <v>57</v>
      </c>
      <c r="B50" s="95">
        <v>100425</v>
      </c>
      <c r="C50" s="47">
        <f t="shared" si="0"/>
        <v>0.00011960328239999999</v>
      </c>
      <c r="D50" s="57">
        <f t="shared" si="3"/>
        <v>2.392065648E-06</v>
      </c>
      <c r="E50" s="48">
        <f t="shared" si="4"/>
        <v>0.0023920656479999997</v>
      </c>
      <c r="F50" s="79"/>
      <c r="G50" s="79"/>
      <c r="H50" s="79"/>
      <c r="I50" s="79"/>
      <c r="J50" s="79"/>
      <c r="K50" s="79"/>
      <c r="L50" s="79"/>
      <c r="M50" s="79"/>
      <c r="N50" s="79"/>
      <c r="O50" s="79"/>
    </row>
    <row r="51" spans="1:15" ht="12.75">
      <c r="A51" s="15" t="s">
        <v>15</v>
      </c>
      <c r="B51" s="90">
        <v>108883</v>
      </c>
      <c r="C51" s="47">
        <f t="shared" si="0"/>
        <v>0.0102</v>
      </c>
      <c r="D51" s="57">
        <f t="shared" si="3"/>
        <v>0.00020400000000000003</v>
      </c>
      <c r="E51" s="48">
        <f t="shared" si="4"/>
        <v>0.20400000000000001</v>
      </c>
      <c r="F51" s="79"/>
      <c r="G51" s="79"/>
      <c r="H51" s="79"/>
      <c r="I51" s="79"/>
      <c r="J51" s="79"/>
      <c r="K51" s="79"/>
      <c r="L51" s="79"/>
      <c r="M51" s="79"/>
      <c r="N51" s="79"/>
      <c r="O51" s="79"/>
    </row>
    <row r="52" spans="1:15" ht="13.5" thickBot="1">
      <c r="A52" s="17" t="s">
        <v>16</v>
      </c>
      <c r="B52" s="94">
        <v>1330207</v>
      </c>
      <c r="C52" s="52">
        <f t="shared" si="0"/>
        <v>0.00478</v>
      </c>
      <c r="D52" s="49">
        <f t="shared" si="3"/>
        <v>9.56E-05</v>
      </c>
      <c r="E52" s="53">
        <f t="shared" si="4"/>
        <v>0.0956</v>
      </c>
      <c r="F52" s="79"/>
      <c r="G52" s="79"/>
      <c r="H52" s="79"/>
      <c r="I52" s="79"/>
      <c r="J52" s="79"/>
      <c r="K52" s="79"/>
      <c r="L52" s="79"/>
      <c r="M52" s="79"/>
      <c r="N52" s="79"/>
      <c r="O52" s="79"/>
    </row>
    <row r="53" spans="1:15" ht="12.75">
      <c r="A53" s="79"/>
      <c r="B53" s="88"/>
      <c r="C53" s="79"/>
      <c r="D53" s="79"/>
      <c r="E53" s="79"/>
      <c r="F53" s="79"/>
      <c r="G53" s="79"/>
      <c r="H53" s="79"/>
      <c r="I53" s="79"/>
      <c r="J53" s="79"/>
      <c r="K53" s="79"/>
      <c r="L53" s="79"/>
      <c r="M53" s="79"/>
      <c r="N53" s="79"/>
      <c r="O53" s="79"/>
    </row>
    <row r="54" spans="1:15" ht="12.75">
      <c r="A54" s="7" t="s">
        <v>7</v>
      </c>
      <c r="B54" s="8"/>
      <c r="C54" s="9"/>
      <c r="D54" s="9"/>
      <c r="E54" s="9"/>
      <c r="F54" s="9"/>
      <c r="G54" s="9"/>
      <c r="H54" s="9"/>
      <c r="I54" s="9"/>
      <c r="J54" s="9"/>
      <c r="K54" s="10"/>
      <c r="L54" s="79"/>
      <c r="M54" s="79"/>
      <c r="N54" s="79"/>
      <c r="O54" s="79"/>
    </row>
    <row r="55" spans="1:15" ht="12.75" customHeight="1">
      <c r="A55" s="161" t="s">
        <v>99</v>
      </c>
      <c r="B55" s="162"/>
      <c r="C55" s="162"/>
      <c r="D55" s="162"/>
      <c r="E55" s="162"/>
      <c r="F55" s="162"/>
      <c r="G55" s="162"/>
      <c r="H55" s="162"/>
      <c r="I55" s="162"/>
      <c r="J55" s="162"/>
      <c r="K55" s="163"/>
      <c r="L55" s="79"/>
      <c r="M55" s="79"/>
      <c r="N55" s="79"/>
      <c r="O55" s="79"/>
    </row>
    <row r="56" spans="1:15" ht="12.75">
      <c r="A56" s="164"/>
      <c r="B56" s="165"/>
      <c r="C56" s="165"/>
      <c r="D56" s="165"/>
      <c r="E56" s="165"/>
      <c r="F56" s="165"/>
      <c r="G56" s="165"/>
      <c r="H56" s="165"/>
      <c r="I56" s="165"/>
      <c r="J56" s="165"/>
      <c r="K56" s="166"/>
      <c r="L56" s="79"/>
      <c r="M56" s="79"/>
      <c r="N56" s="79"/>
      <c r="O56" s="79"/>
    </row>
    <row r="57" spans="1:15" ht="39.75" customHeight="1">
      <c r="A57" s="167"/>
      <c r="B57" s="168"/>
      <c r="C57" s="168"/>
      <c r="D57" s="168"/>
      <c r="E57" s="168"/>
      <c r="F57" s="168"/>
      <c r="G57" s="168"/>
      <c r="H57" s="168"/>
      <c r="I57" s="168"/>
      <c r="J57" s="168"/>
      <c r="K57" s="169"/>
      <c r="L57" s="79"/>
      <c r="M57" s="79"/>
      <c r="N57" s="79"/>
      <c r="O57" s="79"/>
    </row>
    <row r="58" spans="1:15" ht="12.75">
      <c r="A58" s="79"/>
      <c r="B58" s="88"/>
      <c r="C58" s="79"/>
      <c r="D58" s="79"/>
      <c r="E58" s="79"/>
      <c r="F58" s="79"/>
      <c r="G58" s="79"/>
      <c r="H58" s="79"/>
      <c r="I58" s="79"/>
      <c r="J58" s="79"/>
      <c r="K58" s="79"/>
      <c r="L58" s="79"/>
      <c r="M58" s="79"/>
      <c r="N58" s="79"/>
      <c r="O58" s="79"/>
    </row>
    <row r="59" spans="1:15" ht="12.75">
      <c r="A59" s="80"/>
      <c r="B59" s="89"/>
      <c r="C59" s="31">
        <v>1</v>
      </c>
      <c r="D59" s="31">
        <v>2</v>
      </c>
      <c r="E59" s="32">
        <v>3</v>
      </c>
      <c r="F59" s="79"/>
      <c r="G59" s="79"/>
      <c r="H59" s="79"/>
      <c r="I59" s="79"/>
      <c r="J59" s="79"/>
      <c r="K59" s="79"/>
      <c r="L59" s="79"/>
      <c r="M59" s="79"/>
      <c r="N59" s="79"/>
      <c r="O59" s="79"/>
    </row>
    <row r="60" spans="1:15" ht="21" customHeight="1">
      <c r="A60" s="142" t="s">
        <v>25</v>
      </c>
      <c r="B60" s="142" t="s">
        <v>3</v>
      </c>
      <c r="C60" s="142" t="s">
        <v>80</v>
      </c>
      <c r="D60" s="142" t="s">
        <v>84</v>
      </c>
      <c r="E60" s="142" t="s">
        <v>85</v>
      </c>
      <c r="F60" s="79"/>
      <c r="G60" s="79"/>
      <c r="H60" s="79"/>
      <c r="I60" s="79"/>
      <c r="J60" s="79"/>
      <c r="K60" s="79"/>
      <c r="L60" s="79"/>
      <c r="M60" s="79"/>
      <c r="N60" s="79"/>
      <c r="O60" s="79"/>
    </row>
    <row r="61" spans="1:15" ht="16.5" customHeight="1">
      <c r="A61" s="157"/>
      <c r="B61" s="159"/>
      <c r="C61" s="143"/>
      <c r="D61" s="143"/>
      <c r="E61" s="143"/>
      <c r="F61" s="79"/>
      <c r="G61" s="79"/>
      <c r="H61" s="79"/>
      <c r="I61" s="79"/>
      <c r="J61" s="79"/>
      <c r="K61" s="79"/>
      <c r="L61" s="79"/>
      <c r="M61" s="79"/>
      <c r="N61" s="79"/>
      <c r="O61" s="79"/>
    </row>
    <row r="62" spans="1:15" ht="12.75">
      <c r="A62" s="157"/>
      <c r="B62" s="159"/>
      <c r="C62" s="143"/>
      <c r="D62" s="143"/>
      <c r="E62" s="143"/>
      <c r="F62" s="79"/>
      <c r="G62" s="79"/>
      <c r="H62" s="79"/>
      <c r="I62" s="79"/>
      <c r="J62" s="79"/>
      <c r="K62" s="79"/>
      <c r="L62" s="79"/>
      <c r="M62" s="79"/>
      <c r="N62" s="79"/>
      <c r="O62" s="79"/>
    </row>
    <row r="63" spans="1:15" ht="18" customHeight="1">
      <c r="A63" s="158"/>
      <c r="B63" s="160"/>
      <c r="C63" s="144"/>
      <c r="D63" s="144"/>
      <c r="E63" s="144"/>
      <c r="F63" s="79"/>
      <c r="G63" s="79"/>
      <c r="H63" s="79"/>
      <c r="I63" s="79"/>
      <c r="J63" s="79"/>
      <c r="K63" s="79"/>
      <c r="L63" s="79"/>
      <c r="M63" s="79"/>
      <c r="N63" s="79"/>
      <c r="O63" s="79"/>
    </row>
    <row r="64" spans="1:15" ht="12.75">
      <c r="A64" s="6" t="s">
        <v>81</v>
      </c>
      <c r="B64" s="98">
        <v>79345</v>
      </c>
      <c r="C64" s="39">
        <v>0.0005396615847000001</v>
      </c>
      <c r="D64" s="40">
        <v>0.0002912459346</v>
      </c>
      <c r="E64" s="54">
        <v>0</v>
      </c>
      <c r="F64" s="79"/>
      <c r="G64" s="79"/>
      <c r="H64" s="79"/>
      <c r="I64" s="79"/>
      <c r="J64" s="79"/>
      <c r="K64" s="79"/>
      <c r="L64" s="79"/>
      <c r="M64" s="79"/>
      <c r="N64" s="79"/>
      <c r="O64" s="79"/>
    </row>
    <row r="65" spans="1:15" ht="12.75">
      <c r="A65" s="38" t="s">
        <v>70</v>
      </c>
      <c r="B65" s="96">
        <v>95636</v>
      </c>
      <c r="C65" s="40">
        <v>0.003681491763714</v>
      </c>
      <c r="D65" s="40">
        <v>0.00094475875956</v>
      </c>
      <c r="E65" s="55">
        <v>0.00021778529846999995</v>
      </c>
      <c r="F65" s="79"/>
      <c r="G65" s="79"/>
      <c r="H65" s="79"/>
      <c r="I65" s="79"/>
      <c r="J65" s="79"/>
      <c r="K65" s="79"/>
      <c r="L65" s="79"/>
      <c r="M65" s="79"/>
      <c r="N65" s="79"/>
      <c r="O65" s="79"/>
    </row>
    <row r="66" spans="1:15" ht="12.75">
      <c r="A66" s="37" t="s">
        <v>61</v>
      </c>
      <c r="B66" s="95">
        <v>95578</v>
      </c>
      <c r="C66" s="40">
        <v>0.0002788395692</v>
      </c>
      <c r="D66" s="40">
        <v>0.00034444887960000006</v>
      </c>
      <c r="E66" s="56">
        <v>0</v>
      </c>
      <c r="F66" s="79"/>
      <c r="G66" s="79"/>
      <c r="H66" s="79"/>
      <c r="I66" s="79"/>
      <c r="J66" s="79"/>
      <c r="K66" s="79"/>
      <c r="L66" s="79"/>
      <c r="M66" s="79"/>
      <c r="N66" s="79"/>
      <c r="O66" s="79"/>
    </row>
    <row r="67" spans="1:15" ht="12.75">
      <c r="A67" s="37" t="s">
        <v>97</v>
      </c>
      <c r="B67" s="95">
        <v>91576</v>
      </c>
      <c r="C67" s="40">
        <v>0.0007983299654000001</v>
      </c>
      <c r="D67" s="39">
        <v>0</v>
      </c>
      <c r="E67" s="56">
        <v>0</v>
      </c>
      <c r="F67" s="79"/>
      <c r="G67" s="79"/>
      <c r="H67" s="79"/>
      <c r="I67" s="79"/>
      <c r="J67" s="79"/>
      <c r="K67" s="79"/>
      <c r="L67" s="79"/>
      <c r="M67" s="79"/>
      <c r="N67" s="79"/>
      <c r="O67" s="79"/>
    </row>
    <row r="68" spans="1:15" ht="12.75">
      <c r="A68" s="33" t="s">
        <v>17</v>
      </c>
      <c r="B68" s="90">
        <v>7664417</v>
      </c>
      <c r="C68" s="23">
        <v>1.74</v>
      </c>
      <c r="D68" s="23">
        <v>0</v>
      </c>
      <c r="E68" s="19">
        <v>0</v>
      </c>
      <c r="F68" s="79"/>
      <c r="G68" s="79"/>
      <c r="H68" s="79"/>
      <c r="I68" s="79"/>
      <c r="J68" s="79"/>
      <c r="K68" s="79"/>
      <c r="L68" s="79"/>
      <c r="M68" s="79"/>
      <c r="N68" s="79"/>
      <c r="O68" s="79"/>
    </row>
    <row r="69" spans="1:15" ht="12.75">
      <c r="A69" s="37" t="s">
        <v>59</v>
      </c>
      <c r="B69" s="95">
        <v>62533</v>
      </c>
      <c r="C69" s="23">
        <v>0.0050717783129200006</v>
      </c>
      <c r="D69" s="23">
        <v>0.0030587529000599997</v>
      </c>
      <c r="E69" s="19">
        <v>0</v>
      </c>
      <c r="F69" s="79"/>
      <c r="G69" s="79"/>
      <c r="H69" s="79"/>
      <c r="I69" s="79"/>
      <c r="J69" s="79"/>
      <c r="K69" s="79"/>
      <c r="L69" s="79"/>
      <c r="M69" s="79"/>
      <c r="N69" s="79"/>
      <c r="O69" s="79"/>
    </row>
    <row r="70" spans="1:15" ht="12.75">
      <c r="A70" s="15" t="s">
        <v>12</v>
      </c>
      <c r="B70" s="90">
        <v>71432</v>
      </c>
      <c r="C70" s="23">
        <v>0.0008371548157896003</v>
      </c>
      <c r="D70" s="23">
        <v>0.0011660370648498</v>
      </c>
      <c r="E70" s="19">
        <v>0.005399648561842919</v>
      </c>
      <c r="F70" s="79"/>
      <c r="G70" s="79"/>
      <c r="H70" s="79"/>
      <c r="I70" s="79"/>
      <c r="J70" s="79"/>
      <c r="K70" s="79"/>
      <c r="L70" s="79"/>
      <c r="M70" s="79"/>
      <c r="N70" s="79"/>
      <c r="O70" s="79"/>
    </row>
    <row r="71" spans="1:15" ht="12.75">
      <c r="A71" s="37" t="s">
        <v>83</v>
      </c>
      <c r="B71" s="95">
        <v>108601</v>
      </c>
      <c r="C71" s="23">
        <v>0.0014624252006</v>
      </c>
      <c r="D71" s="23">
        <v>0.0013751162334</v>
      </c>
      <c r="E71" s="19">
        <v>0</v>
      </c>
      <c r="F71" s="79"/>
      <c r="G71" s="79"/>
      <c r="H71" s="79"/>
      <c r="I71" s="79"/>
      <c r="J71" s="79"/>
      <c r="K71" s="79"/>
      <c r="L71" s="79"/>
      <c r="M71" s="79"/>
      <c r="N71" s="79"/>
      <c r="O71" s="79"/>
    </row>
    <row r="72" spans="1:15" ht="12.75">
      <c r="A72" s="37" t="s">
        <v>50</v>
      </c>
      <c r="B72" s="95">
        <v>75150</v>
      </c>
      <c r="C72" s="23">
        <v>0.017483712542999998</v>
      </c>
      <c r="D72" s="23">
        <v>0.021368981997</v>
      </c>
      <c r="E72" s="19">
        <v>0</v>
      </c>
      <c r="F72" s="79"/>
      <c r="G72" s="79"/>
      <c r="H72" s="79"/>
      <c r="I72" s="79"/>
      <c r="J72" s="79"/>
      <c r="K72" s="79"/>
      <c r="L72" s="79"/>
      <c r="M72" s="79"/>
      <c r="N72" s="79"/>
      <c r="O72" s="79"/>
    </row>
    <row r="73" spans="1:15" ht="12.75">
      <c r="A73" s="37" t="s">
        <v>55</v>
      </c>
      <c r="B73" s="95">
        <v>56235</v>
      </c>
      <c r="C73" s="23">
        <v>0.0005102200701</v>
      </c>
      <c r="D73" s="23">
        <v>0.0005298439189500001</v>
      </c>
      <c r="E73" s="19">
        <v>0.0004866714514800001</v>
      </c>
      <c r="F73" s="79"/>
      <c r="G73" s="79"/>
      <c r="H73" s="79"/>
      <c r="I73" s="79"/>
      <c r="J73" s="79"/>
      <c r="K73" s="79"/>
      <c r="L73" s="79"/>
      <c r="M73" s="79"/>
      <c r="N73" s="79"/>
      <c r="O73" s="79"/>
    </row>
    <row r="74" spans="1:15" ht="12.75">
      <c r="A74" s="38" t="s">
        <v>52</v>
      </c>
      <c r="B74" s="96">
        <v>463581</v>
      </c>
      <c r="C74" s="23">
        <v>0.2360537251072</v>
      </c>
      <c r="D74" s="23">
        <v>0.2115286627584</v>
      </c>
      <c r="E74" s="19">
        <v>0.1088299641728</v>
      </c>
      <c r="F74" s="79"/>
      <c r="G74" s="79"/>
      <c r="H74" s="79"/>
      <c r="I74" s="79"/>
      <c r="J74" s="79"/>
      <c r="K74" s="79"/>
      <c r="L74" s="79"/>
      <c r="M74" s="79"/>
      <c r="N74" s="79"/>
      <c r="O74" s="79"/>
    </row>
    <row r="75" spans="1:15" ht="25.5" customHeight="1">
      <c r="A75" s="63" t="s">
        <v>53</v>
      </c>
      <c r="B75" s="96">
        <v>76131</v>
      </c>
      <c r="C75" s="23">
        <v>0.015118403328617585</v>
      </c>
      <c r="D75" s="23">
        <v>0.011565913235903206</v>
      </c>
      <c r="E75" s="19">
        <v>0</v>
      </c>
      <c r="F75" s="79"/>
      <c r="G75" s="79"/>
      <c r="H75" s="79"/>
      <c r="I75" s="79"/>
      <c r="J75" s="79"/>
      <c r="K75" s="79"/>
      <c r="L75" s="79"/>
      <c r="M75" s="79"/>
      <c r="N75" s="79"/>
      <c r="O75" s="79"/>
    </row>
    <row r="76" spans="1:15" ht="12.75">
      <c r="A76" s="15" t="s">
        <v>18</v>
      </c>
      <c r="B76" s="90">
        <v>108907</v>
      </c>
      <c r="C76" s="23">
        <v>0</v>
      </c>
      <c r="D76" s="23">
        <v>0.00042508464096</v>
      </c>
      <c r="E76" s="19">
        <v>0</v>
      </c>
      <c r="F76" s="79"/>
      <c r="G76" s="79"/>
      <c r="H76" s="79"/>
      <c r="I76" s="79"/>
      <c r="J76" s="79"/>
      <c r="K76" s="79"/>
      <c r="L76" s="79"/>
      <c r="M76" s="79"/>
      <c r="N76" s="79"/>
      <c r="O76" s="79"/>
    </row>
    <row r="77" spans="1:15" ht="12.75">
      <c r="A77" s="37" t="s">
        <v>90</v>
      </c>
      <c r="B77" s="95">
        <v>1319773</v>
      </c>
      <c r="C77" s="23">
        <v>0.00495865685886</v>
      </c>
      <c r="D77" s="23">
        <v>0.0020557592431</v>
      </c>
      <c r="E77" s="19">
        <v>0</v>
      </c>
      <c r="F77" s="79"/>
      <c r="G77" s="79"/>
      <c r="H77" s="79"/>
      <c r="I77" s="79"/>
      <c r="J77" s="79"/>
      <c r="K77" s="79"/>
      <c r="L77" s="79"/>
      <c r="M77" s="79"/>
      <c r="N77" s="79"/>
      <c r="O77" s="79"/>
    </row>
    <row r="78" spans="1:15" ht="12.75">
      <c r="A78" s="38" t="s">
        <v>69</v>
      </c>
      <c r="B78" s="96">
        <v>98828</v>
      </c>
      <c r="C78" s="23">
        <v>0.00109199389092</v>
      </c>
      <c r="D78" s="23">
        <v>0.00034048124127</v>
      </c>
      <c r="E78" s="19">
        <v>0</v>
      </c>
      <c r="F78" s="79"/>
      <c r="G78" s="79"/>
      <c r="H78" s="79"/>
      <c r="I78" s="79"/>
      <c r="J78" s="79"/>
      <c r="K78" s="79"/>
      <c r="L78" s="79"/>
      <c r="M78" s="79"/>
      <c r="N78" s="79"/>
      <c r="O78" s="79"/>
    </row>
    <row r="79" spans="1:15" ht="24">
      <c r="A79" s="65" t="s">
        <v>86</v>
      </c>
      <c r="B79" s="97">
        <v>117817</v>
      </c>
      <c r="C79" s="23">
        <v>0.00038873057106</v>
      </c>
      <c r="D79" s="23">
        <v>0.0008272983948200001</v>
      </c>
      <c r="E79" s="19">
        <v>0.00043856782376000005</v>
      </c>
      <c r="F79" s="79"/>
      <c r="G79" s="79"/>
      <c r="H79" s="79"/>
      <c r="I79" s="79"/>
      <c r="J79" s="79"/>
      <c r="K79" s="79"/>
      <c r="L79" s="79"/>
      <c r="M79" s="79"/>
      <c r="N79" s="79"/>
      <c r="O79" s="79"/>
    </row>
    <row r="80" spans="1:15" ht="12.75">
      <c r="A80" s="38" t="s">
        <v>74</v>
      </c>
      <c r="B80" s="96">
        <v>84662</v>
      </c>
      <c r="C80" s="23">
        <v>0.00011909957682</v>
      </c>
      <c r="D80" s="23">
        <v>0.00013044239366</v>
      </c>
      <c r="E80" s="19">
        <v>0</v>
      </c>
      <c r="F80" s="79"/>
      <c r="G80" s="79"/>
      <c r="H80" s="79"/>
      <c r="I80" s="79"/>
      <c r="J80" s="79"/>
      <c r="K80" s="79"/>
      <c r="L80" s="79"/>
      <c r="M80" s="79"/>
      <c r="N80" s="79"/>
      <c r="O80" s="79"/>
    </row>
    <row r="81" spans="1:15" ht="12.75">
      <c r="A81" s="64" t="s">
        <v>75</v>
      </c>
      <c r="B81" s="96">
        <v>84742</v>
      </c>
      <c r="C81" s="23">
        <v>0.0005327566845</v>
      </c>
      <c r="D81" s="23">
        <v>0.00052565326204</v>
      </c>
      <c r="E81" s="19">
        <v>0.0006819285561599999</v>
      </c>
      <c r="F81" s="79"/>
      <c r="G81" s="79"/>
      <c r="H81" s="79"/>
      <c r="I81" s="79"/>
      <c r="J81" s="79"/>
      <c r="K81" s="79"/>
      <c r="L81" s="79"/>
      <c r="M81" s="79"/>
      <c r="N81" s="79"/>
      <c r="O81" s="79"/>
    </row>
    <row r="82" spans="1:15" ht="12.75">
      <c r="A82" s="15" t="s">
        <v>13</v>
      </c>
      <c r="B82" s="90">
        <v>100414</v>
      </c>
      <c r="C82" s="23">
        <v>0.0029637264591052003</v>
      </c>
      <c r="D82" s="23">
        <v>0.002641346707155</v>
      </c>
      <c r="E82" s="19">
        <v>0.0004957604588814</v>
      </c>
      <c r="F82" s="79"/>
      <c r="G82" s="79"/>
      <c r="H82" s="79"/>
      <c r="I82" s="79"/>
      <c r="J82" s="79"/>
      <c r="K82" s="79"/>
      <c r="L82" s="79"/>
      <c r="M82" s="79"/>
      <c r="N82" s="79"/>
      <c r="O82" s="79"/>
    </row>
    <row r="83" spans="1:15" ht="12.75">
      <c r="A83" s="62" t="s">
        <v>67</v>
      </c>
      <c r="B83" s="93">
        <v>206440</v>
      </c>
      <c r="C83" s="23">
        <v>0.00022192594205999998</v>
      </c>
      <c r="D83" s="23">
        <v>0</v>
      </c>
      <c r="E83" s="19">
        <v>0</v>
      </c>
      <c r="F83" s="79"/>
      <c r="G83" s="79"/>
      <c r="H83" s="79"/>
      <c r="I83" s="79"/>
      <c r="J83" s="79"/>
      <c r="K83" s="79"/>
      <c r="L83" s="79"/>
      <c r="M83" s="79"/>
      <c r="N83" s="79"/>
      <c r="O83" s="79"/>
    </row>
    <row r="84" spans="1:15" ht="12.75">
      <c r="A84" s="15" t="s">
        <v>19</v>
      </c>
      <c r="B84" s="90">
        <v>7783064</v>
      </c>
      <c r="C84" s="23">
        <v>268</v>
      </c>
      <c r="D84" s="23">
        <v>184</v>
      </c>
      <c r="E84" s="19">
        <v>0</v>
      </c>
      <c r="F84" s="79"/>
      <c r="G84" s="79"/>
      <c r="H84" s="79"/>
      <c r="I84" s="79"/>
      <c r="J84" s="79"/>
      <c r="K84" s="79"/>
      <c r="L84" s="79"/>
      <c r="M84" s="79"/>
      <c r="N84" s="79"/>
      <c r="O84" s="79"/>
    </row>
    <row r="85" spans="1:15" ht="12.75">
      <c r="A85" s="15" t="s">
        <v>32</v>
      </c>
      <c r="B85" s="90">
        <v>91203</v>
      </c>
      <c r="C85" s="23">
        <v>0.0005298645877200001</v>
      </c>
      <c r="D85" s="23">
        <v>0.00029436921540000003</v>
      </c>
      <c r="E85" s="19">
        <v>0.00038922151813999996</v>
      </c>
      <c r="F85" s="79"/>
      <c r="G85" s="79"/>
      <c r="H85" s="79"/>
      <c r="I85" s="79"/>
      <c r="J85" s="79"/>
      <c r="K85" s="79"/>
      <c r="L85" s="79"/>
      <c r="M85" s="79"/>
      <c r="N85" s="79"/>
      <c r="O85" s="79"/>
    </row>
    <row r="86" spans="1:15" ht="12.75">
      <c r="A86" s="38" t="s">
        <v>63</v>
      </c>
      <c r="B86" s="96">
        <v>98953</v>
      </c>
      <c r="C86" s="23">
        <v>0.00017279091720000004</v>
      </c>
      <c r="D86" s="23">
        <v>0</v>
      </c>
      <c r="E86" s="19">
        <v>0</v>
      </c>
      <c r="F86" s="79"/>
      <c r="G86" s="79"/>
      <c r="H86" s="79"/>
      <c r="I86" s="79"/>
      <c r="J86" s="79"/>
      <c r="K86" s="79"/>
      <c r="L86" s="79"/>
      <c r="M86" s="79"/>
      <c r="N86" s="79"/>
      <c r="O86" s="79"/>
    </row>
    <row r="87" spans="1:15" ht="12.75">
      <c r="A87" s="37" t="s">
        <v>73</v>
      </c>
      <c r="B87" s="95">
        <v>621647</v>
      </c>
      <c r="C87" s="23">
        <v>0.00022595201432000001</v>
      </c>
      <c r="D87" s="23">
        <v>0.00021266071936000002</v>
      </c>
      <c r="E87" s="19">
        <v>0.0009702645320799999</v>
      </c>
      <c r="F87" s="79"/>
      <c r="G87" s="79"/>
      <c r="H87" s="79"/>
      <c r="I87" s="79"/>
      <c r="J87" s="79"/>
      <c r="K87" s="79"/>
      <c r="L87" s="79"/>
      <c r="M87" s="79"/>
      <c r="N87" s="79"/>
      <c r="O87" s="79"/>
    </row>
    <row r="88" spans="1:15" ht="12.75">
      <c r="A88" s="15" t="s">
        <v>20</v>
      </c>
      <c r="B88" s="90">
        <v>127184</v>
      </c>
      <c r="C88" s="23">
        <v>0.0005331798584280001</v>
      </c>
      <c r="D88" s="23">
        <v>0.000681285374658</v>
      </c>
      <c r="E88" s="19">
        <v>0</v>
      </c>
      <c r="F88" s="79"/>
      <c r="G88" s="79"/>
      <c r="H88" s="79"/>
      <c r="I88" s="79"/>
      <c r="J88" s="79"/>
      <c r="K88" s="79"/>
      <c r="L88" s="79"/>
      <c r="M88" s="79"/>
      <c r="N88" s="79"/>
      <c r="O88" s="79"/>
    </row>
    <row r="89" spans="1:15" ht="12.75">
      <c r="A89" s="38" t="s">
        <v>66</v>
      </c>
      <c r="B89" s="96">
        <v>85018</v>
      </c>
      <c r="C89" s="23">
        <v>0.0004957483587200001</v>
      </c>
      <c r="D89" s="23">
        <v>0</v>
      </c>
      <c r="E89" s="19">
        <v>0</v>
      </c>
      <c r="F89" s="79"/>
      <c r="G89" s="79"/>
      <c r="H89" s="79"/>
      <c r="I89" s="79"/>
      <c r="J89" s="79"/>
      <c r="K89" s="79"/>
      <c r="L89" s="79"/>
      <c r="M89" s="79"/>
      <c r="N89" s="79"/>
      <c r="O89" s="79"/>
    </row>
    <row r="90" spans="1:15" ht="12.75">
      <c r="A90" s="37" t="s">
        <v>58</v>
      </c>
      <c r="B90" s="95">
        <v>108952</v>
      </c>
      <c r="C90" s="23">
        <v>0.00232480691872</v>
      </c>
      <c r="D90" s="23">
        <v>0.00252894802212</v>
      </c>
      <c r="E90" s="19">
        <v>0</v>
      </c>
      <c r="F90" s="79"/>
      <c r="G90" s="79"/>
      <c r="H90" s="79"/>
      <c r="I90" s="79"/>
      <c r="J90" s="79"/>
      <c r="K90" s="79"/>
      <c r="L90" s="79"/>
      <c r="M90" s="79"/>
      <c r="N90" s="79"/>
      <c r="O90" s="79"/>
    </row>
    <row r="91" spans="1:15" ht="12.75">
      <c r="A91" s="38" t="s">
        <v>56</v>
      </c>
      <c r="B91" s="96">
        <v>110861</v>
      </c>
      <c r="C91" s="23">
        <v>0.00030077883063000003</v>
      </c>
      <c r="D91" s="23">
        <v>0</v>
      </c>
      <c r="E91" s="19">
        <v>0</v>
      </c>
      <c r="F91" s="79"/>
      <c r="G91" s="79"/>
      <c r="H91" s="79"/>
      <c r="I91" s="79"/>
      <c r="J91" s="79"/>
      <c r="K91" s="79"/>
      <c r="L91" s="79"/>
      <c r="M91" s="79"/>
      <c r="N91" s="79"/>
      <c r="O91" s="79"/>
    </row>
    <row r="92" spans="1:15" ht="12.75">
      <c r="A92" s="37" t="s">
        <v>68</v>
      </c>
      <c r="B92" s="95">
        <v>7446095</v>
      </c>
      <c r="C92" s="23">
        <v>0.21413509162000002</v>
      </c>
      <c r="D92" s="23">
        <v>0.12423104552</v>
      </c>
      <c r="E92" s="19">
        <v>0</v>
      </c>
      <c r="F92" s="79"/>
      <c r="G92" s="79"/>
      <c r="H92" s="79"/>
      <c r="I92" s="79"/>
      <c r="J92" s="79"/>
      <c r="K92" s="79"/>
      <c r="L92" s="79"/>
      <c r="M92" s="79"/>
      <c r="N92" s="79"/>
      <c r="O92" s="79"/>
    </row>
    <row r="93" spans="1:15" ht="12.75">
      <c r="A93" s="37" t="s">
        <v>57</v>
      </c>
      <c r="B93" s="95">
        <v>100425</v>
      </c>
      <c r="C93" s="23">
        <v>0.00011960328239999999</v>
      </c>
      <c r="D93" s="23">
        <v>0.00034020489216</v>
      </c>
      <c r="E93" s="19">
        <v>0</v>
      </c>
      <c r="F93" s="79"/>
      <c r="G93" s="79"/>
      <c r="H93" s="79"/>
      <c r="I93" s="79"/>
      <c r="J93" s="79"/>
      <c r="K93" s="79"/>
      <c r="L93" s="79"/>
      <c r="M93" s="79"/>
      <c r="N93" s="79"/>
      <c r="O93" s="79"/>
    </row>
    <row r="94" spans="1:15" ht="12.75">
      <c r="A94" s="15" t="s">
        <v>15</v>
      </c>
      <c r="B94" s="90">
        <v>108883</v>
      </c>
      <c r="C94" s="23">
        <v>0.0102</v>
      </c>
      <c r="D94" s="23">
        <v>0.00523</v>
      </c>
      <c r="E94" s="19">
        <v>0.00294</v>
      </c>
      <c r="F94" s="79"/>
      <c r="G94" s="79"/>
      <c r="H94" s="79"/>
      <c r="I94" s="79"/>
      <c r="J94" s="79"/>
      <c r="K94" s="79"/>
      <c r="L94" s="79"/>
      <c r="M94" s="79"/>
      <c r="N94" s="79"/>
      <c r="O94" s="79"/>
    </row>
    <row r="95" spans="1:15" ht="13.5" thickBot="1">
      <c r="A95" s="17" t="s">
        <v>16</v>
      </c>
      <c r="B95" s="94">
        <v>1330207</v>
      </c>
      <c r="C95" s="18">
        <v>0.00478</v>
      </c>
      <c r="D95" s="18">
        <v>0.00141</v>
      </c>
      <c r="E95" s="20">
        <v>0.00112</v>
      </c>
      <c r="F95" s="79"/>
      <c r="G95" s="79"/>
      <c r="H95" s="79"/>
      <c r="I95" s="79"/>
      <c r="J95" s="79"/>
      <c r="K95" s="79"/>
      <c r="L95" s="79"/>
      <c r="M95" s="79"/>
      <c r="N95" s="79"/>
      <c r="O95" s="79"/>
    </row>
    <row r="96" spans="1:15" ht="12.75">
      <c r="A96" s="79"/>
      <c r="B96" s="88"/>
      <c r="C96" s="79"/>
      <c r="D96" s="79"/>
      <c r="E96" s="79"/>
      <c r="F96" s="79"/>
      <c r="G96" s="79"/>
      <c r="H96" s="79"/>
      <c r="I96" s="79"/>
      <c r="J96" s="79"/>
      <c r="K96" s="79"/>
      <c r="L96" s="79"/>
      <c r="M96" s="79"/>
      <c r="N96" s="79"/>
      <c r="O96" s="79"/>
    </row>
    <row r="97" spans="1:15" ht="12.75">
      <c r="A97" s="133" t="s">
        <v>101</v>
      </c>
      <c r="B97" s="134"/>
      <c r="C97" s="134"/>
      <c r="D97" s="134"/>
      <c r="E97" s="134"/>
      <c r="F97" s="134"/>
      <c r="G97" s="134"/>
      <c r="H97" s="134"/>
      <c r="I97" s="135"/>
      <c r="J97" s="79"/>
      <c r="K97" s="79"/>
      <c r="L97" s="79"/>
      <c r="M97" s="79"/>
      <c r="N97" s="79"/>
      <c r="O97" s="79"/>
    </row>
    <row r="98" spans="1:15" ht="12.75">
      <c r="A98" s="79"/>
      <c r="B98" s="88"/>
      <c r="C98" s="79"/>
      <c r="D98" s="79"/>
      <c r="E98" s="79"/>
      <c r="F98" s="79"/>
      <c r="G98" s="79"/>
      <c r="H98" s="79"/>
      <c r="I98" s="79"/>
      <c r="J98" s="79"/>
      <c r="K98" s="79"/>
      <c r="L98" s="79"/>
      <c r="M98" s="79"/>
      <c r="N98" s="79"/>
      <c r="O98" s="79"/>
    </row>
    <row r="99" spans="1:15" ht="12.75">
      <c r="A99" s="79"/>
      <c r="B99" s="88"/>
      <c r="C99" s="79"/>
      <c r="D99" s="79"/>
      <c r="E99" s="79"/>
      <c r="F99" s="79"/>
      <c r="G99" s="79"/>
      <c r="H99" s="79"/>
      <c r="I99" s="79"/>
      <c r="J99" s="79"/>
      <c r="K99" s="79"/>
      <c r="L99" s="79"/>
      <c r="M99" s="79"/>
      <c r="N99" s="79"/>
      <c r="O99" s="79"/>
    </row>
    <row r="102" ht="12.75">
      <c r="D102" s="99" t="s">
        <v>102</v>
      </c>
    </row>
    <row r="103" ht="12.75">
      <c r="D103" s="99" t="s">
        <v>103</v>
      </c>
    </row>
  </sheetData>
  <sheetProtection/>
  <mergeCells count="25">
    <mergeCell ref="B1:H1"/>
    <mergeCell ref="B2:H2"/>
    <mergeCell ref="B3:C3"/>
    <mergeCell ref="E3:F3"/>
    <mergeCell ref="D7:H7"/>
    <mergeCell ref="B17:B20"/>
    <mergeCell ref="C17:C20"/>
    <mergeCell ref="D17:D20"/>
    <mergeCell ref="E17:E20"/>
    <mergeCell ref="D8:H12"/>
    <mergeCell ref="I8:J8"/>
    <mergeCell ref="I9:J9"/>
    <mergeCell ref="I10:J10"/>
    <mergeCell ref="I11:J11"/>
    <mergeCell ref="I12:J12"/>
    <mergeCell ref="D60:D63"/>
    <mergeCell ref="E60:E63"/>
    <mergeCell ref="A97:I97"/>
    <mergeCell ref="I7:K7"/>
    <mergeCell ref="A55:K57"/>
    <mergeCell ref="A60:A63"/>
    <mergeCell ref="B60:B63"/>
    <mergeCell ref="C60:C63"/>
    <mergeCell ref="D13:H15"/>
    <mergeCell ref="A17:A20"/>
  </mergeCells>
  <conditionalFormatting sqref="C41 C64:E95 C21:E40 C42:E52">
    <cfRule type="cellIs" priority="2" dxfId="0" operator="greaterThan" stopIfTrue="1">
      <formula>0</formula>
    </cfRule>
  </conditionalFormatting>
  <conditionalFormatting sqref="D41:E41">
    <cfRule type="cellIs" priority="1" dxfId="0" operator="greaterThan" stopIfTrue="1">
      <formula>0</formula>
    </cfRule>
  </conditionalFormatting>
  <dataValidations count="2">
    <dataValidation type="list" allowBlank="1" showInputMessage="1" showErrorMessage="1" sqref="B13">
      <formula1>$C$102:$C$103</formula1>
    </dataValidation>
    <dataValidation type="list" allowBlank="1" showInputMessage="1" showErrorMessage="1" sqref="I9:J9">
      <formula1>$K$10:$K$12</formula1>
    </dataValidation>
  </dataValidations>
  <printOptions gridLines="1"/>
  <pageMargins left="0.75" right="0.75" top="1" bottom="1" header="0.5" footer="0.5"/>
  <pageSetup blackAndWhite="1" fitToHeight="1" fitToWidth="1" horizontalDpi="600" verticalDpi="600" orientation="portrait" scale="61" r:id="rId1"/>
  <ignoredErrors>
    <ignoredError sqref="D41:E4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2011-05-10T21:56:59Z</cp:lastPrinted>
  <dcterms:created xsi:type="dcterms:W3CDTF">2009-10-30T20:24:14Z</dcterms:created>
  <dcterms:modified xsi:type="dcterms:W3CDTF">2017-08-01T18:05:34Z</dcterms:modified>
  <cp:category/>
  <cp:version/>
  <cp:contentType/>
  <cp:contentStatus/>
</cp:coreProperties>
</file>