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8625" yWindow="4665" windowWidth="8610" windowHeight="4695" tabRatio="740" activeTab="0"/>
  </bookViews>
  <sheets>
    <sheet name="Usage Sheet" sheetId="1" r:id="rId1"/>
    <sheet name="Coating1" sheetId="2" r:id="rId2"/>
    <sheet name="Coating 2" sheetId="3" r:id="rId3"/>
    <sheet name="Coating 3" sheetId="4" r:id="rId4"/>
    <sheet name="Coating 4" sheetId="5" r:id="rId5"/>
    <sheet name="Cleanup" sheetId="6" r:id="rId6"/>
    <sheet name="Subtotals" sheetId="7" r:id="rId7"/>
    <sheet name="Totals" sheetId="8" r:id="rId8"/>
    <sheet name="HDI Emissions Calculator" sheetId="9" r:id="rId9"/>
    <sheet name="CAS List" sheetId="10" state="hidden" r:id="rId10"/>
  </sheets>
  <definedNames>
    <definedName name="CASNameList">'CAS List'!$A$2:$A$1117</definedName>
    <definedName name="_xlnm.Print_Area" localSheetId="2">'Coating 2'!$A$1:$K$61</definedName>
    <definedName name="_xlnm.Print_Area" localSheetId="3">'Coating 3'!$A$1:$K$61</definedName>
    <definedName name="_xlnm.Print_Area" localSheetId="4">'Coating 4'!$A$1:$K$61</definedName>
    <definedName name="_xlnm.Print_Area" localSheetId="1">'Coating1'!$A$1:$K$61</definedName>
    <definedName name="_xlnm.Print_Area" localSheetId="0">'Usage Sheet'!$A$1:$K$40</definedName>
  </definedNames>
  <calcPr fullCalcOnLoad="1"/>
  <pivotCaches>
    <pivotCache cacheId="17" r:id="rId11"/>
    <pivotCache cacheId="13" r:id="rId12"/>
    <pivotCache cacheId="15" r:id="rId13"/>
    <pivotCache cacheId="14" r:id="rId14"/>
    <pivotCache cacheId="16" r:id="rId15"/>
    <pivotCache cacheId="1" r:id="rId16"/>
  </pivotCaches>
</workbook>
</file>

<file path=xl/comments1.xml><?xml version="1.0" encoding="utf-8"?>
<comments xmlns="http://schemas.openxmlformats.org/spreadsheetml/2006/main">
  <authors>
    <author>Matthew Cegielski</author>
  </authors>
  <commentList>
    <comment ref="A38" authorId="0">
      <text>
        <r>
          <rPr>
            <b/>
            <sz val="12"/>
            <rFont val="Tahoma"/>
            <family val="2"/>
          </rPr>
          <t>Matthew Cegielski:</t>
        </r>
        <r>
          <rPr>
            <sz val="12"/>
            <rFont val="Tahoma"/>
            <family val="2"/>
          </rPr>
          <t xml:space="preserve">
Acetone is not a VOC</t>
        </r>
      </text>
    </comment>
    <comment ref="L16" authorId="0">
      <text>
        <r>
          <rPr>
            <b/>
            <sz val="12"/>
            <rFont val="Tahoma"/>
            <family val="2"/>
          </rPr>
          <t>Matthew Cegielski:</t>
        </r>
        <r>
          <rPr>
            <sz val="12"/>
            <rFont val="Tahoma"/>
            <family val="2"/>
          </rPr>
          <t xml:space="preserve">
Use yearly limit if project does not pass on max operating usage. Place condition in RMR</t>
        </r>
      </text>
    </comment>
  </commentList>
</comments>
</file>

<file path=xl/comments10.xml><?xml version="1.0" encoding="utf-8"?>
<comments xmlns="http://schemas.openxmlformats.org/spreadsheetml/2006/main">
  <authors>
    <author>Matthew Cegielski</author>
    <author>localadmin</author>
  </authors>
  <commentList>
    <comment ref="F1" authorId="0">
      <text>
        <r>
          <rPr>
            <b/>
            <sz val="12"/>
            <rFont val="Tahoma"/>
            <family val="2"/>
          </rPr>
          <t>Matthew Cegielski:</t>
        </r>
        <r>
          <rPr>
            <sz val="12"/>
            <rFont val="Tahoma"/>
            <family val="2"/>
          </rPr>
          <t xml:space="preserve">
List for CAS# Lookup</t>
        </r>
      </text>
    </comment>
    <comment ref="A1" authorId="0">
      <text>
        <r>
          <rPr>
            <b/>
            <sz val="12"/>
            <rFont val="Tahoma"/>
            <family val="2"/>
          </rPr>
          <t>Matthew Cegielski:</t>
        </r>
        <r>
          <rPr>
            <sz val="12"/>
            <rFont val="Tahoma"/>
            <family val="2"/>
          </rPr>
          <t xml:space="preserve">
Every substance is in Gerneric category alphabetically</t>
        </r>
      </text>
    </comment>
    <comment ref="H1" authorId="0">
      <text>
        <r>
          <rPr>
            <b/>
            <sz val="12"/>
            <rFont val="Tahoma"/>
            <family val="2"/>
          </rPr>
          <t>Matthew Cegielski:</t>
        </r>
        <r>
          <rPr>
            <sz val="12"/>
            <rFont val="Tahoma"/>
            <family val="2"/>
          </rPr>
          <t xml:space="preserve">
List for CAS# Lookup</t>
        </r>
      </text>
    </comment>
    <comment ref="F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F11" authorId="0">
      <text>
        <r>
          <rPr>
            <b/>
            <sz val="9"/>
            <rFont val="Tahoma"/>
            <family val="2"/>
          </rPr>
          <t>Matthew Cegielski:</t>
        </r>
        <r>
          <rPr>
            <sz val="9"/>
            <rFont val="Tahoma"/>
            <family val="2"/>
          </rPr>
          <t xml:space="preserve">
Black carbon is a chemical group representing the fluffy soot from combustion.</t>
        </r>
      </text>
    </comment>
    <comment ref="E18" authorId="0">
      <text>
        <r>
          <rPr>
            <b/>
            <sz val="10"/>
            <rFont val="Tahoma"/>
            <family val="2"/>
          </rPr>
          <t>Matthew Cegielski:</t>
        </r>
        <r>
          <rPr>
            <sz val="10"/>
            <rFont val="Tahoma"/>
            <family val="2"/>
          </rPr>
          <t xml:space="preserve">
171006 Added to table </t>
        </r>
      </text>
    </comment>
    <comment ref="E44" authorId="0">
      <text>
        <r>
          <rPr>
            <b/>
            <sz val="9"/>
            <rFont val="Tahoma"/>
            <family val="2"/>
          </rPr>
          <t>Matthew Cegielski:</t>
        </r>
        <r>
          <rPr>
            <sz val="9"/>
            <rFont val="Tahoma"/>
            <family val="2"/>
          </rPr>
          <t xml:space="preserve">
Added 220831
Risk Value same as Hydrogen Fluoride</t>
        </r>
      </text>
    </comment>
    <comment ref="E63" authorId="0">
      <text>
        <r>
          <rPr>
            <b/>
            <sz val="9"/>
            <rFont val="Tahoma"/>
            <family val="2"/>
          </rPr>
          <t>Matthew Cegielski:</t>
        </r>
        <r>
          <rPr>
            <sz val="9"/>
            <rFont val="Tahoma"/>
            <family val="2"/>
          </rPr>
          <t xml:space="preserve">
Added 220831</t>
        </r>
      </text>
    </comment>
    <comment ref="E64" authorId="0">
      <text>
        <r>
          <rPr>
            <b/>
            <sz val="9"/>
            <rFont val="Tahoma"/>
            <family val="2"/>
          </rPr>
          <t>Matthew Cegielski:</t>
        </r>
        <r>
          <rPr>
            <sz val="9"/>
            <rFont val="Tahoma"/>
            <family val="2"/>
          </rPr>
          <t xml:space="preserve">
Added 220831</t>
        </r>
      </text>
    </comment>
    <comment ref="E65" authorId="0">
      <text>
        <r>
          <rPr>
            <b/>
            <sz val="9"/>
            <rFont val="Tahoma"/>
            <family val="2"/>
          </rPr>
          <t>Matthew Cegielski:</t>
        </r>
        <r>
          <rPr>
            <sz val="9"/>
            <rFont val="Tahoma"/>
            <family val="2"/>
          </rPr>
          <t xml:space="preserve">
Added 220831</t>
        </r>
      </text>
    </comment>
    <comment ref="E66" authorId="0">
      <text>
        <r>
          <rPr>
            <b/>
            <sz val="9"/>
            <rFont val="Tahoma"/>
            <family val="2"/>
          </rPr>
          <t>Matthew Cegielski:</t>
        </r>
        <r>
          <rPr>
            <sz val="9"/>
            <rFont val="Tahoma"/>
            <family val="2"/>
          </rPr>
          <t xml:space="preserve">
Added 220831</t>
        </r>
      </text>
    </comment>
    <comment ref="E67" authorId="0">
      <text>
        <r>
          <rPr>
            <b/>
            <sz val="9"/>
            <rFont val="Tahoma"/>
            <family val="2"/>
          </rPr>
          <t>Matthew Cegielski:</t>
        </r>
        <r>
          <rPr>
            <sz val="9"/>
            <rFont val="Tahoma"/>
            <family val="2"/>
          </rPr>
          <t xml:space="preserve">
Added 220831</t>
        </r>
      </text>
    </comment>
    <comment ref="E68" authorId="0">
      <text>
        <r>
          <rPr>
            <b/>
            <sz val="9"/>
            <rFont val="Tahoma"/>
            <family val="2"/>
          </rPr>
          <t>Matthew Cegielski:</t>
        </r>
        <r>
          <rPr>
            <sz val="9"/>
            <rFont val="Tahoma"/>
            <family val="2"/>
          </rPr>
          <t xml:space="preserve">
Added 220831</t>
        </r>
      </text>
    </comment>
    <comment ref="E69" authorId="0">
      <text>
        <r>
          <rPr>
            <b/>
            <sz val="12"/>
            <rFont val="Tahoma"/>
            <family val="2"/>
          </rPr>
          <t>Matthew Cegielski:</t>
        </r>
        <r>
          <rPr>
            <sz val="12"/>
            <rFont val="Tahoma"/>
            <family val="2"/>
          </rPr>
          <t xml:space="preserve">
150824 added from SHARP health table</t>
        </r>
      </text>
    </comment>
    <comment ref="F75" authorId="0">
      <text>
        <r>
          <rPr>
            <b/>
            <sz val="12"/>
            <rFont val="Tahoma"/>
            <family val="2"/>
          </rPr>
          <t>Matthew Cegielski:</t>
        </r>
        <r>
          <rPr>
            <sz val="12"/>
            <rFont val="Tahoma"/>
            <family val="2"/>
          </rPr>
          <t xml:space="preserve">
06/24/2013 Update</t>
        </r>
      </text>
    </comment>
    <comment ref="F118" authorId="0">
      <text>
        <r>
          <rPr>
            <b/>
            <sz val="9"/>
            <rFont val="Tahoma"/>
            <family val="2"/>
          </rPr>
          <t>Matthew Cegielski:</t>
        </r>
        <r>
          <rPr>
            <sz val="9"/>
            <rFont val="Tahoma"/>
            <family val="2"/>
          </rPr>
          <t xml:space="preserve">
Synthetic form of Estrogen.</t>
        </r>
      </text>
    </comment>
    <comment ref="F122" authorId="0">
      <text>
        <r>
          <rPr>
            <b/>
            <sz val="9"/>
            <rFont val="Tahoma"/>
            <family val="2"/>
          </rPr>
          <t>Matthew Cegielski:</t>
        </r>
        <r>
          <rPr>
            <sz val="9"/>
            <rFont val="Tahoma"/>
            <family val="2"/>
          </rPr>
          <t xml:space="preserve">
Rocket fuel, highly flamable flash point 0C</t>
        </r>
      </text>
    </comment>
    <comment ref="E127" authorId="0">
      <text>
        <r>
          <rPr>
            <b/>
            <sz val="10"/>
            <rFont val="Tahoma"/>
            <family val="2"/>
          </rPr>
          <t>Matthew Cegielski:</t>
        </r>
        <r>
          <rPr>
            <sz val="10"/>
            <rFont val="Tahoma"/>
            <family val="2"/>
          </rPr>
          <t xml:space="preserve">
171009 added</t>
        </r>
      </text>
    </comment>
    <comment ref="F129" authorId="0">
      <text>
        <r>
          <rPr>
            <b/>
            <sz val="9"/>
            <rFont val="Tahoma"/>
            <family val="2"/>
          </rPr>
          <t>Matthew Cegielski:</t>
        </r>
        <r>
          <rPr>
            <sz val="9"/>
            <rFont val="Tahoma"/>
            <family val="2"/>
          </rPr>
          <t xml:space="preserve">
Present in tobacco smoke</t>
        </r>
      </text>
    </comment>
    <comment ref="F136" authorId="0">
      <text>
        <r>
          <rPr>
            <b/>
            <sz val="9"/>
            <rFont val="Tahoma"/>
            <family val="2"/>
          </rPr>
          <t>Matthew Cegielski:</t>
        </r>
        <r>
          <rPr>
            <sz val="9"/>
            <rFont val="Tahoma"/>
            <family val="2"/>
          </rPr>
          <t xml:space="preserve">
Snuff Tobacco</t>
        </r>
      </text>
    </comment>
    <comment ref="F140" authorId="0">
      <text>
        <r>
          <rPr>
            <b/>
            <sz val="9"/>
            <rFont val="Tahoma"/>
            <family val="2"/>
          </rPr>
          <t>Matthew Cegielski:</t>
        </r>
        <r>
          <rPr>
            <sz val="9"/>
            <rFont val="Tahoma"/>
            <family val="2"/>
          </rPr>
          <t xml:space="preserve">
Rocket fuel</t>
        </r>
      </text>
    </comment>
    <comment ref="E150" authorId="0">
      <text>
        <r>
          <rPr>
            <b/>
            <sz val="10"/>
            <rFont val="Tahoma"/>
            <family val="2"/>
          </rPr>
          <t>Matthew Cegielski:</t>
        </r>
        <r>
          <rPr>
            <sz val="10"/>
            <rFont val="Tahoma"/>
            <family val="2"/>
          </rPr>
          <t xml:space="preserve">
171009 added</t>
        </r>
      </text>
    </comment>
    <comment ref="E151" authorId="0">
      <text>
        <r>
          <rPr>
            <b/>
            <sz val="9"/>
            <rFont val="Tahoma"/>
            <family val="2"/>
          </rPr>
          <t>Matthew Cegielski:</t>
        </r>
        <r>
          <rPr>
            <sz val="9"/>
            <rFont val="Tahoma"/>
            <family val="2"/>
          </rPr>
          <t xml:space="preserve">
171009 added</t>
        </r>
      </text>
    </comment>
    <comment ref="E166" authorId="0">
      <text>
        <r>
          <rPr>
            <b/>
            <sz val="10"/>
            <rFont val="Tahoma"/>
            <family val="2"/>
          </rPr>
          <t>Matthew Cegielski:</t>
        </r>
        <r>
          <rPr>
            <sz val="10"/>
            <rFont val="Tahoma"/>
            <family val="2"/>
          </rPr>
          <t xml:space="preserve">
171009 Added</t>
        </r>
      </text>
    </comment>
    <comment ref="E173" authorId="0">
      <text>
        <r>
          <rPr>
            <b/>
            <sz val="9"/>
            <rFont val="Tahoma"/>
            <family val="2"/>
          </rPr>
          <t>Matthew Cegielski:</t>
        </r>
        <r>
          <rPr>
            <sz val="9"/>
            <rFont val="Tahoma"/>
            <family val="2"/>
          </rPr>
          <t xml:space="preserve">
Added 220831</t>
        </r>
      </text>
    </comment>
    <comment ref="E179" authorId="0">
      <text>
        <r>
          <rPr>
            <b/>
            <sz val="10"/>
            <rFont val="Tahoma"/>
            <family val="2"/>
          </rPr>
          <t>Matthew Cegielski:</t>
        </r>
        <r>
          <rPr>
            <sz val="10"/>
            <rFont val="Tahoma"/>
            <family val="2"/>
          </rPr>
          <t xml:space="preserve">
171009 Added</t>
        </r>
      </text>
    </comment>
    <comment ref="F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F200" authorId="0">
      <text>
        <r>
          <rPr>
            <b/>
            <sz val="12"/>
            <rFont val="Tahoma"/>
            <family val="2"/>
          </rPr>
          <t>Matthew Cegielski:</t>
        </r>
        <r>
          <rPr>
            <sz val="12"/>
            <rFont val="Tahoma"/>
            <family val="2"/>
          </rPr>
          <t xml:space="preserve">
06/24/2013 Update</t>
        </r>
      </text>
    </comment>
    <comment ref="F213" authorId="0">
      <text>
        <r>
          <rPr>
            <b/>
            <sz val="12"/>
            <rFont val="Tahoma"/>
            <family val="2"/>
          </rPr>
          <t>Matthew Cegielski:</t>
        </r>
        <r>
          <rPr>
            <sz val="12"/>
            <rFont val="Tahoma"/>
            <family val="2"/>
          </rPr>
          <t xml:space="preserve">
Trichlorotrifluormethane</t>
        </r>
      </text>
    </comment>
    <comment ref="E215" authorId="0">
      <text>
        <r>
          <rPr>
            <b/>
            <sz val="10"/>
            <rFont val="Tahoma"/>
            <family val="2"/>
          </rPr>
          <t>Matthew Cegielski:</t>
        </r>
        <r>
          <rPr>
            <sz val="10"/>
            <rFont val="Tahoma"/>
            <family val="2"/>
          </rPr>
          <t xml:space="preserve">
Added 171010</t>
        </r>
      </text>
    </comment>
    <comment ref="E223" authorId="0">
      <text>
        <r>
          <rPr>
            <b/>
            <sz val="10"/>
            <rFont val="Tahoma"/>
            <family val="2"/>
          </rPr>
          <t>Matthew Cegielski:</t>
        </r>
        <r>
          <rPr>
            <sz val="10"/>
            <rFont val="Tahoma"/>
            <family val="2"/>
          </rPr>
          <t xml:space="preserve">
171009 Added</t>
        </r>
      </text>
    </comment>
    <comment ref="E234" authorId="0">
      <text>
        <r>
          <rPr>
            <b/>
            <sz val="10"/>
            <rFont val="Tahoma"/>
            <family val="2"/>
          </rPr>
          <t>Matthew Cegielski:</t>
        </r>
        <r>
          <rPr>
            <sz val="10"/>
            <rFont val="Tahoma"/>
            <family val="2"/>
          </rPr>
          <t xml:space="preserve">
171009 Added</t>
        </r>
      </text>
    </comment>
    <comment ref="E264" authorId="0">
      <text>
        <r>
          <rPr>
            <b/>
            <sz val="10"/>
            <rFont val="Tahoma"/>
            <family val="2"/>
          </rPr>
          <t>Matthew Cegielski:</t>
        </r>
        <r>
          <rPr>
            <sz val="10"/>
            <rFont val="Tahoma"/>
            <family val="2"/>
          </rPr>
          <t xml:space="preserve">
171009 Added</t>
        </r>
      </text>
    </comment>
    <comment ref="F267" authorId="0">
      <text>
        <r>
          <rPr>
            <b/>
            <sz val="10"/>
            <rFont val="Tahoma"/>
            <family val="2"/>
          </rPr>
          <t>Matthew Cegielski:</t>
        </r>
        <r>
          <rPr>
            <sz val="10"/>
            <rFont val="Tahoma"/>
            <family val="2"/>
          </rPr>
          <t xml:space="preserve">
171011 2,6 not listed on CARB website but OEHHA lists them together</t>
        </r>
      </text>
    </comment>
    <comment ref="E274" authorId="0">
      <text>
        <r>
          <rPr>
            <b/>
            <sz val="10"/>
            <rFont val="Tahoma"/>
            <family val="2"/>
          </rPr>
          <t>Matthew Cegielski:</t>
        </r>
        <r>
          <rPr>
            <sz val="10"/>
            <rFont val="Tahoma"/>
            <family val="2"/>
          </rPr>
          <t xml:space="preserve">
171009 Added</t>
        </r>
      </text>
    </comment>
    <comment ref="E286" authorId="0">
      <text>
        <r>
          <rPr>
            <b/>
            <sz val="10"/>
            <rFont val="Tahoma"/>
            <family val="2"/>
          </rPr>
          <t>Matthew Cegielski:</t>
        </r>
        <r>
          <rPr>
            <sz val="10"/>
            <rFont val="Tahoma"/>
            <family val="2"/>
          </rPr>
          <t xml:space="preserve">
171010 Added</t>
        </r>
      </text>
    </comment>
    <comment ref="E341" authorId="0">
      <text>
        <r>
          <rPr>
            <b/>
            <sz val="9"/>
            <rFont val="Tahoma"/>
            <family val="2"/>
          </rPr>
          <t>Matthew Cegielski:</t>
        </r>
        <r>
          <rPr>
            <sz val="9"/>
            <rFont val="Tahoma"/>
            <family val="2"/>
          </rPr>
          <t xml:space="preserve">
Acute Chronic REL added 230428
Added 221223</t>
        </r>
      </text>
    </comment>
    <comment ref="E349" authorId="0">
      <text>
        <r>
          <rPr>
            <b/>
            <sz val="10"/>
            <rFont val="Tahoma"/>
            <family val="2"/>
          </rPr>
          <t>Matthew Cegielski:</t>
        </r>
        <r>
          <rPr>
            <sz val="10"/>
            <rFont val="Tahoma"/>
            <family val="2"/>
          </rPr>
          <t xml:space="preserve">
171009 Added</t>
        </r>
      </text>
    </comment>
    <comment ref="E353" authorId="0">
      <text>
        <r>
          <rPr>
            <b/>
            <sz val="9"/>
            <rFont val="Tahoma"/>
            <family val="2"/>
          </rPr>
          <t>Matthew Cegielski:</t>
        </r>
        <r>
          <rPr>
            <sz val="9"/>
            <rFont val="Tahoma"/>
            <family val="2"/>
          </rPr>
          <t xml:space="preserve">
Added 220831</t>
        </r>
      </text>
    </comment>
    <comment ref="F353" authorId="0">
      <text>
        <r>
          <rPr>
            <b/>
            <sz val="9"/>
            <rFont val="Tahoma"/>
            <family val="2"/>
          </rPr>
          <t>Matthew Cegielski:</t>
        </r>
        <r>
          <rPr>
            <sz val="9"/>
            <rFont val="Tahoma"/>
            <family val="2"/>
          </rPr>
          <t xml:space="preserve">
Polymeric form of HDI</t>
        </r>
      </text>
    </comment>
    <comment ref="E407" authorId="0">
      <text>
        <r>
          <rPr>
            <b/>
            <sz val="10"/>
            <rFont val="Tahoma"/>
            <family val="2"/>
          </rPr>
          <t>Matthew Cegielski:</t>
        </r>
        <r>
          <rPr>
            <sz val="10"/>
            <rFont val="Tahoma"/>
            <family val="2"/>
          </rPr>
          <t xml:space="preserve">
171009 Added</t>
        </r>
      </text>
    </comment>
    <comment ref="F412" authorId="0">
      <text>
        <r>
          <rPr>
            <b/>
            <sz val="12"/>
            <rFont val="Tahoma"/>
            <family val="2"/>
          </rPr>
          <t>Matthew Cegielski:</t>
        </r>
        <r>
          <rPr>
            <sz val="12"/>
            <rFont val="Tahoma"/>
            <family val="2"/>
          </rPr>
          <t xml:space="preserve">
150826 SHARP Ref Table Not Present</t>
        </r>
      </text>
    </comment>
    <comment ref="F414" authorId="0">
      <text>
        <r>
          <rPr>
            <b/>
            <sz val="8"/>
            <rFont val="Tahoma"/>
            <family val="2"/>
          </rPr>
          <t>Matthew Cegielski:</t>
        </r>
        <r>
          <rPr>
            <sz val="8"/>
            <rFont val="Tahoma"/>
            <family val="2"/>
          </rPr>
          <t xml:space="preserve">
CAS# listed as 55511-45-0 not found in Chem Dict</t>
        </r>
      </text>
    </comment>
    <comment ref="E427" authorId="0">
      <text>
        <r>
          <rPr>
            <b/>
            <sz val="10"/>
            <rFont val="Tahoma"/>
            <family val="2"/>
          </rPr>
          <t>Matthew Cegielski:</t>
        </r>
        <r>
          <rPr>
            <sz val="10"/>
            <rFont val="Tahoma"/>
            <family val="2"/>
          </rPr>
          <t xml:space="preserve">
171010 Added</t>
        </r>
      </text>
    </comment>
    <comment ref="E433" authorId="0">
      <text>
        <r>
          <rPr>
            <b/>
            <sz val="9"/>
            <rFont val="Tahoma"/>
            <family val="2"/>
          </rPr>
          <t>Matthew Cegielski:</t>
        </r>
        <r>
          <rPr>
            <sz val="9"/>
            <rFont val="Tahoma"/>
            <family val="2"/>
          </rPr>
          <t xml:space="preserve">
Added 220831</t>
        </r>
      </text>
    </comment>
    <comment ref="E434" authorId="0">
      <text>
        <r>
          <rPr>
            <b/>
            <sz val="10"/>
            <rFont val="Tahoma"/>
            <family val="2"/>
          </rPr>
          <t>Matthew Cegielski:</t>
        </r>
        <r>
          <rPr>
            <sz val="10"/>
            <rFont val="Tahoma"/>
            <family val="2"/>
          </rPr>
          <t xml:space="preserve">
171011 Added</t>
        </r>
      </text>
    </comment>
    <comment ref="E439" authorId="0">
      <text>
        <r>
          <rPr>
            <b/>
            <sz val="9"/>
            <rFont val="Tahoma"/>
            <family val="2"/>
          </rPr>
          <t>Matthew Cegielski:</t>
        </r>
        <r>
          <rPr>
            <sz val="9"/>
            <rFont val="Tahoma"/>
            <family val="2"/>
          </rPr>
          <t xml:space="preserve">
Added 220831</t>
        </r>
      </text>
    </comment>
    <comment ref="E441" authorId="0">
      <text>
        <r>
          <rPr>
            <b/>
            <sz val="9"/>
            <rFont val="Tahoma"/>
            <family val="2"/>
          </rPr>
          <t>Matthew Cegielski:</t>
        </r>
        <r>
          <rPr>
            <sz val="9"/>
            <rFont val="Tahoma"/>
            <family val="2"/>
          </rPr>
          <t xml:space="preserve">
Added 220831</t>
        </r>
      </text>
    </comment>
    <comment ref="E442" authorId="0">
      <text>
        <r>
          <rPr>
            <b/>
            <sz val="9"/>
            <rFont val="Tahoma"/>
            <family val="2"/>
          </rPr>
          <t>Matthew Cegielski:</t>
        </r>
        <r>
          <rPr>
            <sz val="9"/>
            <rFont val="Tahoma"/>
            <family val="2"/>
          </rPr>
          <t xml:space="preserve">
Added 220831</t>
        </r>
      </text>
    </comment>
    <comment ref="E447" authorId="0">
      <text>
        <r>
          <rPr>
            <b/>
            <sz val="9"/>
            <rFont val="Tahoma"/>
            <family val="2"/>
          </rPr>
          <t>Matthew Cegielski:</t>
        </r>
        <r>
          <rPr>
            <sz val="9"/>
            <rFont val="Tahoma"/>
            <family val="2"/>
          </rPr>
          <t xml:space="preserve">
Added 220831</t>
        </r>
      </text>
    </comment>
    <comment ref="E448" authorId="0">
      <text>
        <r>
          <rPr>
            <b/>
            <sz val="10"/>
            <rFont val="Tahoma"/>
            <family val="2"/>
          </rPr>
          <t>Matthew Cegielski:</t>
        </r>
        <r>
          <rPr>
            <sz val="10"/>
            <rFont val="Tahoma"/>
            <family val="2"/>
          </rPr>
          <t xml:space="preserve">
171010 Added</t>
        </r>
      </text>
    </comment>
    <comment ref="F457" authorId="0">
      <text>
        <r>
          <rPr>
            <b/>
            <sz val="8"/>
            <rFont val="Tahoma"/>
            <family val="2"/>
          </rPr>
          <t>Matthew Cegielski:</t>
        </r>
        <r>
          <rPr>
            <sz val="8"/>
            <rFont val="Tahoma"/>
            <family val="2"/>
          </rPr>
          <t xml:space="preserve">
CAS# Typo # is 192654</t>
        </r>
      </text>
    </comment>
    <comment ref="E498" authorId="0">
      <text>
        <r>
          <rPr>
            <b/>
            <sz val="10"/>
            <rFont val="Tahoma"/>
            <family val="2"/>
          </rPr>
          <t>Matthew Cegielski:</t>
        </r>
        <r>
          <rPr>
            <sz val="10"/>
            <rFont val="Tahoma"/>
            <family val="2"/>
          </rPr>
          <t xml:space="preserve">
171010 Added to table</t>
        </r>
      </text>
    </comment>
    <comment ref="E501" authorId="0">
      <text>
        <r>
          <rPr>
            <b/>
            <sz val="9"/>
            <rFont val="Tahoma"/>
            <family val="2"/>
          </rPr>
          <t>Matthew Cegielski:</t>
        </r>
        <r>
          <rPr>
            <sz val="9"/>
            <rFont val="Tahoma"/>
            <family val="2"/>
          </rPr>
          <t xml:space="preserve">
Added 220831</t>
        </r>
      </text>
    </comment>
    <comment ref="F511" authorId="0">
      <text>
        <r>
          <rPr>
            <b/>
            <sz val="12"/>
            <rFont val="Tahoma"/>
            <family val="2"/>
          </rPr>
          <t>Matthew Cegielski:</t>
        </r>
        <r>
          <rPr>
            <sz val="12"/>
            <rFont val="Tahoma"/>
            <family val="2"/>
          </rPr>
          <t xml:space="preserve">
180820 Update by OEHHA
06/24/2013 Update</t>
        </r>
      </text>
    </comment>
    <comment ref="E514" authorId="0">
      <text>
        <r>
          <rPr>
            <b/>
            <sz val="10"/>
            <rFont val="Tahoma"/>
            <family val="2"/>
          </rPr>
          <t>Matthew Cegielski:</t>
        </r>
        <r>
          <rPr>
            <sz val="10"/>
            <rFont val="Tahoma"/>
            <family val="2"/>
          </rPr>
          <t xml:space="preserve">
171009 Added to table</t>
        </r>
      </text>
    </comment>
    <comment ref="E526" authorId="0">
      <text>
        <r>
          <rPr>
            <b/>
            <sz val="9"/>
            <rFont val="Tahoma"/>
            <family val="2"/>
          </rPr>
          <t>Matthew Cegielski:</t>
        </r>
        <r>
          <rPr>
            <sz val="9"/>
            <rFont val="Tahoma"/>
            <family val="2"/>
          </rPr>
          <t xml:space="preserve">
Added 220831</t>
        </r>
      </text>
    </comment>
    <comment ref="F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E535" authorId="0">
      <text>
        <r>
          <rPr>
            <b/>
            <sz val="9"/>
            <rFont val="Tahoma"/>
            <family val="2"/>
          </rPr>
          <t>Matthew Cegielski:</t>
        </r>
        <r>
          <rPr>
            <sz val="9"/>
            <rFont val="Tahoma"/>
            <family val="2"/>
          </rPr>
          <t xml:space="preserve">
Added 220831</t>
        </r>
      </text>
    </comment>
    <comment ref="E546" authorId="0">
      <text>
        <r>
          <rPr>
            <b/>
            <sz val="10"/>
            <rFont val="Tahoma"/>
            <family val="2"/>
          </rPr>
          <t>Matthew Cegielski:</t>
        </r>
        <r>
          <rPr>
            <sz val="10"/>
            <rFont val="Tahoma"/>
            <family val="2"/>
          </rPr>
          <t xml:space="preserve">
171010 Added</t>
        </r>
      </text>
    </comment>
    <comment ref="E553" authorId="0">
      <text>
        <r>
          <rPr>
            <b/>
            <sz val="9"/>
            <rFont val="Tahoma"/>
            <family val="2"/>
          </rPr>
          <t>Matthew Cegielski:</t>
        </r>
        <r>
          <rPr>
            <sz val="9"/>
            <rFont val="Tahoma"/>
            <family val="2"/>
          </rPr>
          <t xml:space="preserve">
Added 220831</t>
        </r>
      </text>
    </comment>
    <comment ref="F558" authorId="0">
      <text>
        <r>
          <rPr>
            <b/>
            <sz val="9"/>
            <rFont val="Tahoma"/>
            <family val="2"/>
          </rPr>
          <t>Matthew Cegielski:</t>
        </r>
        <r>
          <rPr>
            <sz val="9"/>
            <rFont val="Tahoma"/>
            <family val="2"/>
          </rPr>
          <t xml:space="preserve">
919-16-4 not in Dict, on Chem Exper</t>
        </r>
      </text>
    </comment>
    <comment ref="E565" authorId="0">
      <text>
        <r>
          <rPr>
            <b/>
            <sz val="10"/>
            <rFont val="Tahoma"/>
            <family val="2"/>
          </rPr>
          <t>Matthew Cegielski:</t>
        </r>
        <r>
          <rPr>
            <sz val="10"/>
            <rFont val="Tahoma"/>
            <family val="2"/>
          </rPr>
          <t xml:space="preserve">
171011 Added</t>
        </r>
      </text>
    </comment>
    <comment ref="E568" authorId="0">
      <text>
        <r>
          <rPr>
            <b/>
            <sz val="9"/>
            <rFont val="Tahoma"/>
            <family val="2"/>
          </rPr>
          <t>Matthew Cegielski:</t>
        </r>
        <r>
          <rPr>
            <sz val="9"/>
            <rFont val="Tahoma"/>
            <family val="2"/>
          </rPr>
          <t xml:space="preserve">
Added 220831</t>
        </r>
      </text>
    </comment>
    <comment ref="E570" authorId="0">
      <text>
        <r>
          <rPr>
            <b/>
            <sz val="9"/>
            <rFont val="Tahoma"/>
            <family val="2"/>
          </rPr>
          <t>Matthew Cegielski:</t>
        </r>
        <r>
          <rPr>
            <sz val="9"/>
            <rFont val="Tahoma"/>
            <family val="2"/>
          </rPr>
          <t xml:space="preserve">
Added 220831</t>
        </r>
      </text>
    </comment>
    <comment ref="E571" authorId="0">
      <text>
        <r>
          <rPr>
            <b/>
            <sz val="9"/>
            <rFont val="Tahoma"/>
            <family val="2"/>
          </rPr>
          <t>Matthew Cegielski:</t>
        </r>
        <r>
          <rPr>
            <sz val="9"/>
            <rFont val="Tahoma"/>
            <family val="2"/>
          </rPr>
          <t xml:space="preserve">
Added 220831</t>
        </r>
      </text>
    </comment>
    <comment ref="E572" authorId="0">
      <text>
        <r>
          <rPr>
            <b/>
            <sz val="9"/>
            <rFont val="Tahoma"/>
            <family val="2"/>
          </rPr>
          <t>Matthew Cegielski:</t>
        </r>
        <r>
          <rPr>
            <sz val="9"/>
            <rFont val="Tahoma"/>
            <family val="2"/>
          </rPr>
          <t xml:space="preserve">
Added 220831</t>
        </r>
      </text>
    </comment>
    <comment ref="E573" authorId="0">
      <text>
        <r>
          <rPr>
            <b/>
            <sz val="9"/>
            <rFont val="Tahoma"/>
            <family val="2"/>
          </rPr>
          <t>Matthew Cegielski:</t>
        </r>
        <r>
          <rPr>
            <sz val="9"/>
            <rFont val="Tahoma"/>
            <family val="2"/>
          </rPr>
          <t xml:space="preserve">
Added 220831</t>
        </r>
      </text>
    </comment>
    <comment ref="E574" authorId="0">
      <text>
        <r>
          <rPr>
            <b/>
            <sz val="9"/>
            <rFont val="Tahoma"/>
            <family val="2"/>
          </rPr>
          <t>Matthew Cegielski:</t>
        </r>
        <r>
          <rPr>
            <sz val="9"/>
            <rFont val="Tahoma"/>
            <family val="2"/>
          </rPr>
          <t xml:space="preserve">
Added 220831</t>
        </r>
      </text>
    </comment>
    <comment ref="E583" authorId="0">
      <text>
        <r>
          <rPr>
            <b/>
            <sz val="9"/>
            <rFont val="Tahoma"/>
            <family val="2"/>
          </rPr>
          <t>Matthew Cegielski:</t>
        </r>
        <r>
          <rPr>
            <sz val="9"/>
            <rFont val="Tahoma"/>
            <family val="2"/>
          </rPr>
          <t xml:space="preserve">
Added 220831</t>
        </r>
      </text>
    </comment>
    <comment ref="E586" authorId="0">
      <text>
        <r>
          <rPr>
            <b/>
            <sz val="9"/>
            <rFont val="Tahoma"/>
            <family val="2"/>
          </rPr>
          <t>Matthew Cegielski:</t>
        </r>
        <r>
          <rPr>
            <sz val="9"/>
            <rFont val="Tahoma"/>
            <family val="2"/>
          </rPr>
          <t xml:space="preserve">
Added 220831</t>
        </r>
      </text>
    </comment>
    <comment ref="F589" authorId="0">
      <text>
        <r>
          <rPr>
            <b/>
            <sz val="9"/>
            <rFont val="Tahoma"/>
            <family val="2"/>
          </rPr>
          <t>Matthew Cegielski:</t>
        </r>
        <r>
          <rPr>
            <sz val="9"/>
            <rFont val="Tahoma"/>
            <family val="2"/>
          </rPr>
          <t xml:space="preserve">
Inorganic water-soluble compounds</t>
        </r>
      </text>
    </comment>
    <comment ref="F599" authorId="0">
      <text>
        <r>
          <rPr>
            <b/>
            <sz val="9"/>
            <rFont val="Tahoma"/>
            <family val="2"/>
          </rPr>
          <t>Matthew Cegielski:</t>
        </r>
        <r>
          <rPr>
            <sz val="9"/>
            <rFont val="Tahoma"/>
            <family val="2"/>
          </rPr>
          <t xml:space="preserve">
1620-21-9 not in Dict, on Chem Exper</t>
        </r>
      </text>
    </comment>
    <comment ref="E613" authorId="0">
      <text>
        <r>
          <rPr>
            <b/>
            <sz val="10"/>
            <rFont val="Tahoma"/>
            <family val="2"/>
          </rPr>
          <t>Matthew Cegielski:</t>
        </r>
        <r>
          <rPr>
            <sz val="10"/>
            <rFont val="Tahoma"/>
            <family val="2"/>
          </rPr>
          <t xml:space="preserve">
171011 Added</t>
        </r>
      </text>
    </comment>
    <comment ref="F663" authorId="0">
      <text>
        <r>
          <rPr>
            <b/>
            <sz val="9"/>
            <rFont val="Tahoma"/>
            <family val="2"/>
          </rPr>
          <t>Matthew Cegielski:</t>
        </r>
        <r>
          <rPr>
            <sz val="9"/>
            <rFont val="Tahoma"/>
            <family val="2"/>
          </rPr>
          <t xml:space="preserve">
Only for chromium that is not trivalent or hexavalent</t>
        </r>
      </text>
    </comment>
    <comment ref="F671" authorId="0">
      <text>
        <r>
          <rPr>
            <b/>
            <sz val="9"/>
            <rFont val="Tahoma"/>
            <family val="2"/>
          </rPr>
          <t>Matthew Cegielski:</t>
        </r>
        <r>
          <rPr>
            <sz val="9"/>
            <rFont val="Tahoma"/>
            <family val="2"/>
          </rPr>
          <t xml:space="preserve">
7446-34-6 not in Dict, on Chem Exper</t>
        </r>
      </text>
    </comment>
    <comment ref="E675" authorId="0">
      <text>
        <r>
          <rPr>
            <b/>
            <sz val="10"/>
            <rFont val="Tahoma"/>
            <family val="2"/>
          </rPr>
          <t>Matthew Cegielski:</t>
        </r>
        <r>
          <rPr>
            <sz val="10"/>
            <rFont val="Tahoma"/>
            <family val="2"/>
          </rPr>
          <t xml:space="preserve">
171011 Not in SHARP table but here for lookup</t>
        </r>
      </text>
    </comment>
    <comment ref="F675" authorId="0">
      <text>
        <r>
          <rPr>
            <b/>
            <sz val="12"/>
            <rFont val="Tahoma"/>
            <family val="2"/>
          </rPr>
          <t>Matthew Cegielski:</t>
        </r>
        <r>
          <rPr>
            <sz val="12"/>
            <rFont val="Tahoma"/>
            <family val="2"/>
          </rPr>
          <t xml:space="preserve">
150827 SHARP table Ref only 1175 listed. Left in for SDS purposes</t>
        </r>
      </text>
    </comment>
    <comment ref="E676" authorId="0">
      <text>
        <r>
          <rPr>
            <b/>
            <sz val="9"/>
            <rFont val="Tahoma"/>
            <family val="2"/>
          </rPr>
          <t>Matthew Cegielski:</t>
        </r>
        <r>
          <rPr>
            <sz val="9"/>
            <rFont val="Tahoma"/>
            <family val="2"/>
          </rPr>
          <t xml:space="preserve">
Added 220831</t>
        </r>
      </text>
    </comment>
    <comment ref="F711" authorId="0">
      <text>
        <r>
          <rPr>
            <b/>
            <sz val="12"/>
            <rFont val="Tahoma"/>
            <family val="2"/>
          </rPr>
          <t>Matthew Cegielski:</t>
        </r>
        <r>
          <rPr>
            <sz val="12"/>
            <rFont val="Tahoma"/>
            <family val="2"/>
          </rPr>
          <t xml:space="preserve">
06/24/2013 Update</t>
        </r>
      </text>
    </comment>
    <comment ref="F742" authorId="0">
      <text>
        <r>
          <rPr>
            <b/>
            <sz val="9"/>
            <rFont val="Tahoma"/>
            <family val="2"/>
          </rPr>
          <t>Matthew Cegielski:</t>
        </r>
        <r>
          <rPr>
            <sz val="9"/>
            <rFont val="Tahoma"/>
            <family val="2"/>
          </rPr>
          <t xml:space="preserve">
13311-84-7 not in Dict, on Chem Exper</t>
        </r>
      </text>
    </comment>
    <comment ref="F748" authorId="0">
      <text>
        <r>
          <rPr>
            <b/>
            <sz val="12"/>
            <rFont val="Tahoma"/>
            <family val="2"/>
          </rPr>
          <t>Matthew Cegielski:</t>
        </r>
        <r>
          <rPr>
            <sz val="12"/>
            <rFont val="Tahoma"/>
            <family val="2"/>
          </rPr>
          <t xml:space="preserve">
Removed O CAS# entry for Methyl CCNU</t>
        </r>
      </text>
    </comment>
    <comment ref="F776" authorId="1">
      <text>
        <r>
          <rPr>
            <b/>
            <sz val="9"/>
            <rFont val="Tahoma"/>
            <family val="2"/>
          </rPr>
          <t>localadmin:</t>
        </r>
        <r>
          <rPr>
            <sz val="9"/>
            <rFont val="Tahoma"/>
            <family val="2"/>
          </rPr>
          <t xml:space="preserve">
23541-50-6 not in Dict, on Chem Exper</t>
        </r>
      </text>
    </comment>
    <comment ref="F788" authorId="0">
      <text>
        <r>
          <rPr>
            <b/>
            <sz val="9"/>
            <rFont val="Tahoma"/>
            <family val="2"/>
          </rPr>
          <t>Matthew Cegielski:</t>
        </r>
        <r>
          <rPr>
            <sz val="9"/>
            <rFont val="Tahoma"/>
            <family val="2"/>
          </rPr>
          <t xml:space="preserve">
Benzidine and salts</t>
        </r>
      </text>
    </comment>
    <comment ref="F862" authorId="0">
      <text>
        <r>
          <rPr>
            <b/>
            <sz val="9"/>
            <rFont val="Tahoma"/>
            <family val="2"/>
          </rPr>
          <t>Matthew Cegielski:</t>
        </r>
        <r>
          <rPr>
            <sz val="9"/>
            <rFont val="Tahoma"/>
            <family val="2"/>
          </rPr>
          <t xml:space="preserve">
Hydrogen Cyanide</t>
        </r>
      </text>
    </comment>
    <comment ref="H2" authorId="0">
      <text>
        <r>
          <rPr>
            <b/>
            <sz val="12"/>
            <rFont val="Tahoma"/>
            <family val="2"/>
          </rPr>
          <t>Matthew Cegielski:</t>
        </r>
        <r>
          <rPr>
            <sz val="12"/>
            <rFont val="Tahoma"/>
            <family val="2"/>
          </rPr>
          <t xml:space="preserve">
Removed O CAS# entry for Methyl CCNU</t>
        </r>
      </text>
    </comment>
    <comment ref="H165" authorId="0">
      <text>
        <r>
          <rPr>
            <b/>
            <sz val="8"/>
            <rFont val="Tahoma"/>
            <family val="2"/>
          </rPr>
          <t>Matthew Cegielski:</t>
        </r>
        <r>
          <rPr>
            <sz val="8"/>
            <rFont val="Tahoma"/>
            <family val="2"/>
          </rPr>
          <t xml:space="preserve">
CAS# listed as 55511-45-0 not found in Chem Dict</t>
        </r>
      </text>
    </comment>
    <comment ref="H274" authorId="0">
      <text>
        <r>
          <rPr>
            <b/>
            <sz val="9"/>
            <rFont val="Tahoma"/>
            <family val="2"/>
          </rPr>
          <t>Matthew Cegielski:</t>
        </r>
        <r>
          <rPr>
            <sz val="9"/>
            <rFont val="Tahoma"/>
            <family val="2"/>
          </rPr>
          <t xml:space="preserve">
1620-21-9 not in Dict, on Chem Exper</t>
        </r>
      </text>
    </comment>
    <comment ref="H279" authorId="0">
      <text>
        <r>
          <rPr>
            <b/>
            <sz val="12"/>
            <rFont val="Tahoma"/>
            <family val="2"/>
          </rPr>
          <t>Matthew Cegielski:</t>
        </r>
        <r>
          <rPr>
            <sz val="12"/>
            <rFont val="Tahoma"/>
            <family val="2"/>
          </rPr>
          <t xml:space="preserve">
Trichlorotrifluormethane</t>
        </r>
      </text>
    </comment>
    <comment ref="H352" authorId="1">
      <text>
        <r>
          <rPr>
            <b/>
            <sz val="9"/>
            <rFont val="Tahoma"/>
            <family val="2"/>
          </rPr>
          <t>localadmin:</t>
        </r>
        <r>
          <rPr>
            <sz val="9"/>
            <rFont val="Tahoma"/>
            <family val="2"/>
          </rPr>
          <t xml:space="preserve">
23541-50-6 not in Dict, on Chem Exper</t>
        </r>
      </text>
    </comment>
    <comment ref="H363" authorId="0">
      <text>
        <r>
          <rPr>
            <b/>
            <sz val="8"/>
            <rFont val="Tahoma"/>
            <family val="2"/>
          </rPr>
          <t>Matthew Cegielski:</t>
        </r>
        <r>
          <rPr>
            <sz val="8"/>
            <rFont val="Tahoma"/>
            <family val="2"/>
          </rPr>
          <t xml:space="preserve">
CAS# Typo # is 192654</t>
        </r>
      </text>
    </comment>
    <comment ref="H399" authorId="0">
      <text>
        <r>
          <rPr>
            <b/>
            <sz val="12"/>
            <rFont val="Tahoma"/>
            <family val="2"/>
          </rPr>
          <t>Matthew Cegielski:</t>
        </r>
        <r>
          <rPr>
            <sz val="12"/>
            <rFont val="Tahoma"/>
            <family val="2"/>
          </rPr>
          <t xml:space="preserve">
150826 SHARP Ref Table Not Present</t>
        </r>
      </text>
    </comment>
    <comment ref="H455" authorId="0">
      <text>
        <r>
          <rPr>
            <b/>
            <sz val="9"/>
            <rFont val="Tahoma"/>
            <family val="2"/>
          </rPr>
          <t>Matthew Cegielski:</t>
        </r>
        <r>
          <rPr>
            <sz val="9"/>
            <rFont val="Tahoma"/>
            <family val="2"/>
          </rPr>
          <t xml:space="preserve">
13311-84-7 not in Dict, on Chem Exper</t>
        </r>
      </text>
    </comment>
    <comment ref="H48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H524" authorId="0">
      <text>
        <r>
          <rPr>
            <b/>
            <sz val="9"/>
            <rFont val="Tahoma"/>
            <family val="2"/>
          </rPr>
          <t>Matthew Cegielski:</t>
        </r>
        <r>
          <rPr>
            <sz val="9"/>
            <rFont val="Tahoma"/>
            <family val="2"/>
          </rPr>
          <t xml:space="preserve">
919-16-4 not in Dict, on Chem Exper</t>
        </r>
      </text>
    </comment>
    <comment ref="I715" authorId="0">
      <text>
        <r>
          <rPr>
            <b/>
            <sz val="12"/>
            <rFont val="Tahoma"/>
            <family val="2"/>
          </rPr>
          <t>Matthew Cegielski:</t>
        </r>
        <r>
          <rPr>
            <sz val="12"/>
            <rFont val="Tahoma"/>
            <family val="2"/>
          </rPr>
          <t xml:space="preserve">
150824 added from SHARP health table</t>
        </r>
      </text>
    </comment>
    <comment ref="H754" authorId="0">
      <text>
        <r>
          <rPr>
            <b/>
            <sz val="12"/>
            <rFont val="Tahoma"/>
            <family val="2"/>
          </rPr>
          <t>Matthew Cegielski:</t>
        </r>
        <r>
          <rPr>
            <sz val="12"/>
            <rFont val="Tahoma"/>
            <family val="2"/>
          </rPr>
          <t xml:space="preserve">
150827 SHARP table Ref only 1175 listed. Left in for SDS purposes</t>
        </r>
      </text>
    </comment>
    <comment ref="H755" authorId="0">
      <text>
        <r>
          <rPr>
            <b/>
            <sz val="12"/>
            <rFont val="Tahoma"/>
            <family val="2"/>
          </rPr>
          <t>Matthew Cegielski:</t>
        </r>
        <r>
          <rPr>
            <sz val="12"/>
            <rFont val="Tahoma"/>
            <family val="2"/>
          </rPr>
          <t xml:space="preserve">
150827 SHARP table Ref only 1175 listed</t>
        </r>
      </text>
    </comment>
    <comment ref="H805" authorId="0">
      <text>
        <r>
          <rPr>
            <b/>
            <sz val="12"/>
            <rFont val="Tahoma"/>
            <family val="2"/>
          </rPr>
          <t>Matthew Cegielski:</t>
        </r>
        <r>
          <rPr>
            <sz val="12"/>
            <rFont val="Tahoma"/>
            <family val="2"/>
          </rPr>
          <t xml:space="preserve">
1204 not included in SHARP Health Table. Removed 150824</t>
        </r>
      </text>
    </comment>
    <comment ref="H85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A253" authorId="0">
      <text>
        <r>
          <rPr>
            <b/>
            <sz val="12"/>
            <rFont val="Tahoma"/>
            <family val="2"/>
          </rPr>
          <t>Matthew Cegielski:</t>
        </r>
        <r>
          <rPr>
            <sz val="12"/>
            <rFont val="Tahoma"/>
            <family val="2"/>
          </rPr>
          <t xml:space="preserve">
Removed O CAS# entry for Methyl CCNU</t>
        </r>
      </text>
    </comment>
    <comment ref="A416" authorId="0">
      <text>
        <r>
          <rPr>
            <b/>
            <sz val="8"/>
            <rFont val="Tahoma"/>
            <family val="2"/>
          </rPr>
          <t>Matthew Cegielski:</t>
        </r>
        <r>
          <rPr>
            <sz val="8"/>
            <rFont val="Tahoma"/>
            <family val="2"/>
          </rPr>
          <t xml:space="preserve">
CAS# listed as 55511-45-0 not found in Chem Dict</t>
        </r>
      </text>
    </comment>
    <comment ref="A525" authorId="0">
      <text>
        <r>
          <rPr>
            <b/>
            <sz val="9"/>
            <rFont val="Tahoma"/>
            <family val="2"/>
          </rPr>
          <t>Matthew Cegielski:</t>
        </r>
        <r>
          <rPr>
            <sz val="9"/>
            <rFont val="Tahoma"/>
            <family val="2"/>
          </rPr>
          <t xml:space="preserve">
1620-21-9 not in Dict, on Chem Exper</t>
        </r>
      </text>
    </comment>
    <comment ref="A530" authorId="0">
      <text>
        <r>
          <rPr>
            <b/>
            <sz val="12"/>
            <rFont val="Tahoma"/>
            <family val="2"/>
          </rPr>
          <t>Matthew Cegielski:</t>
        </r>
        <r>
          <rPr>
            <sz val="12"/>
            <rFont val="Tahoma"/>
            <family val="2"/>
          </rPr>
          <t xml:space="preserve">
Trichlorotrifluormethane</t>
        </r>
      </text>
    </comment>
    <comment ref="A603" authorId="1">
      <text>
        <r>
          <rPr>
            <b/>
            <sz val="9"/>
            <rFont val="Tahoma"/>
            <family val="2"/>
          </rPr>
          <t>localadmin:</t>
        </r>
        <r>
          <rPr>
            <sz val="9"/>
            <rFont val="Tahoma"/>
            <family val="2"/>
          </rPr>
          <t xml:space="preserve">
23541-50-6 not in Dict, on Chem Exper</t>
        </r>
      </text>
    </comment>
    <comment ref="A614" authorId="0">
      <text>
        <r>
          <rPr>
            <b/>
            <sz val="8"/>
            <rFont val="Tahoma"/>
            <family val="2"/>
          </rPr>
          <t>Matthew Cegielski:</t>
        </r>
        <r>
          <rPr>
            <sz val="8"/>
            <rFont val="Tahoma"/>
            <family val="2"/>
          </rPr>
          <t xml:space="preserve">
CAS# Typo # is 192654</t>
        </r>
      </text>
    </comment>
    <comment ref="A650" authorId="0">
      <text>
        <r>
          <rPr>
            <b/>
            <sz val="12"/>
            <rFont val="Tahoma"/>
            <family val="2"/>
          </rPr>
          <t>Matthew Cegielski:</t>
        </r>
        <r>
          <rPr>
            <sz val="12"/>
            <rFont val="Tahoma"/>
            <family val="2"/>
          </rPr>
          <t xml:space="preserve">
150826 SHARP Ref Table Not Present</t>
        </r>
      </text>
    </comment>
    <comment ref="A706" authorId="0">
      <text>
        <r>
          <rPr>
            <b/>
            <sz val="9"/>
            <rFont val="Tahoma"/>
            <family val="2"/>
          </rPr>
          <t>Matthew Cegielski:</t>
        </r>
        <r>
          <rPr>
            <sz val="9"/>
            <rFont val="Tahoma"/>
            <family val="2"/>
          </rPr>
          <t xml:space="preserve">
13311-84-7 not in Dict, on Chem Exper</t>
        </r>
      </text>
    </comment>
    <comment ref="A732"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775" authorId="0">
      <text>
        <r>
          <rPr>
            <b/>
            <sz val="9"/>
            <rFont val="Tahoma"/>
            <family val="2"/>
          </rPr>
          <t>Matthew Cegielski:</t>
        </r>
        <r>
          <rPr>
            <sz val="9"/>
            <rFont val="Tahoma"/>
            <family val="2"/>
          </rPr>
          <t xml:space="preserve">
919-16-4 not in Dict, on Chem Exper</t>
        </r>
      </text>
    </comment>
    <comment ref="B966" authorId="0">
      <text>
        <r>
          <rPr>
            <b/>
            <sz val="12"/>
            <rFont val="Tahoma"/>
            <family val="2"/>
          </rPr>
          <t>Matthew Cegielski:</t>
        </r>
        <r>
          <rPr>
            <sz val="12"/>
            <rFont val="Tahoma"/>
            <family val="2"/>
          </rPr>
          <t xml:space="preserve">
150824 added from SHARP health table</t>
        </r>
      </text>
    </comment>
    <comment ref="A1005" authorId="0">
      <text>
        <r>
          <rPr>
            <b/>
            <sz val="12"/>
            <rFont val="Tahoma"/>
            <family val="2"/>
          </rPr>
          <t>Matthew Cegielski:</t>
        </r>
        <r>
          <rPr>
            <sz val="12"/>
            <rFont val="Tahoma"/>
            <family val="2"/>
          </rPr>
          <t xml:space="preserve">
150827 SHARP table Ref only 1175 listed. Left in for SDS purposes</t>
        </r>
      </text>
    </comment>
    <comment ref="A1006" authorId="0">
      <text>
        <r>
          <rPr>
            <b/>
            <sz val="12"/>
            <rFont val="Tahoma"/>
            <family val="2"/>
          </rPr>
          <t>Matthew Cegielski:</t>
        </r>
        <r>
          <rPr>
            <sz val="12"/>
            <rFont val="Tahoma"/>
            <family val="2"/>
          </rPr>
          <t xml:space="preserve">
150827 SHARP table Ref only 1175 listed</t>
        </r>
      </text>
    </comment>
    <comment ref="A1056" authorId="0">
      <text>
        <r>
          <rPr>
            <b/>
            <sz val="12"/>
            <rFont val="Tahoma"/>
            <family val="2"/>
          </rPr>
          <t>Matthew Cegielski:</t>
        </r>
        <r>
          <rPr>
            <sz val="12"/>
            <rFont val="Tahoma"/>
            <family val="2"/>
          </rPr>
          <t xml:space="preserve">
1204 not included in SHARP Health Table. Removed 150824</t>
        </r>
      </text>
    </comment>
    <comment ref="A1110"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<sst xmlns="http://schemas.openxmlformats.org/spreadsheetml/2006/main" count="3372" uniqueCount="987">
  <si>
    <t>Operating Schedule</t>
  </si>
  <si>
    <t>Coating</t>
  </si>
  <si>
    <t>Mix Ratio</t>
  </si>
  <si>
    <t>VOC Content</t>
  </si>
  <si>
    <t>Gal Used</t>
  </si>
  <si>
    <t>Max HR</t>
  </si>
  <si>
    <t>Max Yr</t>
  </si>
  <si>
    <t>Specific Gravity</t>
  </si>
  <si>
    <t>Lbs per Gal</t>
  </si>
  <si>
    <t>Substance</t>
  </si>
  <si>
    <t>Wt. %</t>
  </si>
  <si>
    <t>Lbs/Hr</t>
  </si>
  <si>
    <t>Lbs/Yr</t>
  </si>
  <si>
    <t>Lbs</t>
  </si>
  <si>
    <t>Control (Y/N)</t>
  </si>
  <si>
    <t>PM Control EF</t>
  </si>
  <si>
    <t>Scaling Factor</t>
  </si>
  <si>
    <t>VOCs/ Day</t>
  </si>
  <si>
    <t>EGBE</t>
  </si>
  <si>
    <t>MEK</t>
  </si>
  <si>
    <t>Naphthalene</t>
  </si>
  <si>
    <t>Toluene</t>
  </si>
  <si>
    <t>Primer</t>
  </si>
  <si>
    <t>Basecoat</t>
  </si>
  <si>
    <t>Clearcoat</t>
  </si>
  <si>
    <t>Name</t>
  </si>
  <si>
    <t>Autobody Shop VOC</t>
  </si>
  <si>
    <t>Applicability</t>
  </si>
  <si>
    <t>Author or updater</t>
  </si>
  <si>
    <t>Matthew Cegielski</t>
  </si>
  <si>
    <t>Last Update</t>
  </si>
  <si>
    <t>Facility:</t>
  </si>
  <si>
    <t>ID#:</t>
  </si>
  <si>
    <t>Project #:</t>
  </si>
  <si>
    <t>Inputs</t>
  </si>
  <si>
    <t xml:space="preserve">Formula </t>
  </si>
  <si>
    <t>Manufacturer Trade Name/ ID#</t>
  </si>
  <si>
    <t>Topcoat</t>
  </si>
  <si>
    <t>VOC Daily Limit</t>
  </si>
  <si>
    <t xml:space="preserve">  lb/day</t>
  </si>
  <si>
    <t>hours/day</t>
  </si>
  <si>
    <t>days/year</t>
  </si>
  <si>
    <t>Multiple</t>
  </si>
  <si>
    <t>Ratio Tool</t>
  </si>
  <si>
    <t>Mix Decimal</t>
  </si>
  <si>
    <t>Sum</t>
  </si>
  <si>
    <t>VOC Applied Calculated</t>
  </si>
  <si>
    <t>y</t>
  </si>
  <si>
    <t>Use y/n?</t>
  </si>
  <si>
    <t>Total VOCs/ Day</t>
  </si>
  <si>
    <t>CAS #</t>
  </si>
  <si>
    <t>Annual Limit (y/n)</t>
  </si>
  <si>
    <t>Thinner/Reducer 1</t>
  </si>
  <si>
    <t>Catalyst/Hardener 1</t>
  </si>
  <si>
    <t>Thinner/Reducer 2</t>
  </si>
  <si>
    <t>Catalyst/Hardener 2</t>
  </si>
  <si>
    <t>Thinner/Reducer 3</t>
  </si>
  <si>
    <t>Catalyst/Hardener 3</t>
  </si>
  <si>
    <t>Thinner/Reducer 4</t>
  </si>
  <si>
    <t>Catalyst/Hardener 4</t>
  </si>
  <si>
    <t>Gals/yr</t>
  </si>
  <si>
    <t>PGME</t>
  </si>
  <si>
    <t>MIK</t>
  </si>
  <si>
    <t>PGME Acetate</t>
  </si>
  <si>
    <t>Aluminum</t>
  </si>
  <si>
    <t>Chromium</t>
  </si>
  <si>
    <t>Hexane</t>
  </si>
  <si>
    <t>Cumene</t>
  </si>
  <si>
    <t>Copper</t>
  </si>
  <si>
    <t>Data</t>
  </si>
  <si>
    <t>Sum of Lbs/Hr</t>
  </si>
  <si>
    <t>Sum of Lbs/Yr</t>
  </si>
  <si>
    <t>List</t>
  </si>
  <si>
    <t>Nickel</t>
  </si>
  <si>
    <t>Zinc</t>
  </si>
  <si>
    <t>Styrene</t>
  </si>
  <si>
    <t>Lead</t>
  </si>
  <si>
    <t>Cadmium</t>
  </si>
  <si>
    <t>VOC Applied lbs/gal</t>
  </si>
  <si>
    <t>Max Usage (Gal/Day)</t>
  </si>
  <si>
    <t>Max      Mix Coating Usage Operation (Gal/yr)</t>
  </si>
  <si>
    <t>Max  Indiv Coating    Gal/hr</t>
  </si>
  <si>
    <t>Max   Indiv Coating Gal/yr</t>
  </si>
  <si>
    <t xml:space="preserve">Mix Coating Yearly Limit </t>
  </si>
  <si>
    <t>VOC Daily Limit default is 54.7.  PM Control EF default is 98.75 (HVLP transfer 75%, Dry filter 95%). Enter a y if you want to use the scaling factor. The scaling factor is used to scale up usage (evident in Max gal/hr, gal/yr columns) by deriving a multiple (daily VOC limit / VOC sum input) to multiply by.  If a whole # mix ratio is provided use the Ratio Tool to convert it into a decimal. If the VOC applied is given, enter as is, otherwise enter the VOC Applied Calculated. If the coating has a yearly limit enter the amount under the Mix Coating Yearly Limit column.</t>
  </si>
  <si>
    <t>CAS</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</si>
  <si>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</si>
  <si>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</si>
  <si>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</si>
  <si>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</si>
  <si>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</si>
  <si>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</si>
  <si>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</si>
  <si>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</si>
  <si>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</si>
  <si>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</si>
  <si>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</si>
  <si>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</si>
  <si>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</si>
  <si>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</si>
  <si>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</si>
  <si>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</si>
  <si>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</si>
  <si>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</si>
  <si>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</si>
  <si>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</si>
  <si>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</si>
  <si>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</si>
  <si>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</si>
  <si>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</si>
  <si>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</si>
  <si>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</si>
  <si>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</si>
  <si>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</si>
  <si>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</si>
  <si>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</si>
  <si>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</si>
  <si>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</si>
  <si>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</si>
  <si>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</si>
  <si>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</si>
  <si>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</si>
  <si>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</si>
  <si>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</si>
  <si>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</si>
  <si>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</si>
  <si>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</si>
  <si>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</si>
  <si>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</si>
  <si>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</si>
  <si>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</si>
  <si>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</si>
  <si>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</si>
  <si>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</si>
  <si>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</si>
  <si>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</si>
  <si>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</si>
  <si>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</si>
  <si>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</si>
  <si>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</si>
  <si>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</si>
  <si>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</si>
  <si>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</si>
  <si>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</si>
  <si>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</si>
  <si>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</si>
  <si>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</si>
  <si>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</si>
  <si>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</si>
  <si>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</si>
  <si>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</si>
  <si>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</si>
  <si>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</si>
  <si>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</si>
  <si>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</si>
  <si>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</si>
  <si>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</si>
  <si>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</si>
  <si>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</si>
  <si>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</si>
  <si>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</si>
  <si>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</si>
  <si>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</si>
  <si>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</si>
  <si>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</si>
  <si>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</si>
  <si>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</si>
  <si>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</si>
  <si>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</si>
  <si>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</si>
  <si>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</si>
  <si>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</si>
  <si>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Calcium chromate</t>
  </si>
  <si>
    <t>Caprolactam</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</si>
  <si>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</si>
  <si>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</si>
  <si>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</si>
  <si>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</si>
  <si>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</si>
  <si>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</si>
  <si>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</si>
  <si>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</si>
  <si>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</si>
  <si>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</si>
  <si>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</si>
  <si>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</si>
  <si>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</si>
  <si>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</si>
  <si>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</si>
  <si>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</si>
  <si>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</si>
  <si>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</si>
  <si>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</si>
  <si>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</si>
  <si>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</si>
  <si>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</si>
  <si>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</si>
  <si>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</si>
  <si>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</si>
  <si>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</si>
  <si>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</si>
  <si>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</si>
  <si>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</si>
  <si>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</si>
  <si>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</si>
  <si>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</si>
  <si>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</si>
  <si>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</si>
  <si>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</si>
  <si>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</si>
  <si>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</si>
  <si>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</si>
  <si>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</si>
  <si>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</si>
  <si>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</si>
  <si>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</si>
  <si>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</si>
  <si>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</si>
  <si>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</si>
  <si>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</si>
  <si>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</si>
  <si>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</si>
  <si>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</si>
  <si>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</si>
  <si>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Hydrazine</t>
  </si>
  <si>
    <t>Hydrochloric acid</t>
  </si>
  <si>
    <t>Hydrocyanic acid</t>
  </si>
  <si>
    <t>Hydrogen fluoride</t>
  </si>
  <si>
    <t>Hydrogen Selenide</t>
  </si>
  <si>
    <t>Hydrogen sulfide</t>
  </si>
  <si>
    <t>Indeno[1,2,3-cd]pyrene</t>
  </si>
  <si>
    <t>Isophorone</t>
  </si>
  <si>
    <t>Isopropyl alcohol</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</si>
  <si>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</si>
  <si>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</si>
  <si>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</si>
  <si>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</si>
  <si>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</si>
  <si>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</si>
  <si>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</si>
  <si>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</si>
  <si>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</si>
  <si>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</si>
  <si>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</si>
  <si>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</si>
  <si>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</si>
  <si>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</si>
  <si>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</si>
  <si>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</si>
  <si>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</si>
  <si>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</si>
  <si>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</si>
  <si>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</si>
  <si>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</si>
  <si>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</si>
  <si>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</si>
  <si>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</si>
  <si>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</si>
  <si>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</si>
  <si>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</si>
  <si>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</si>
  <si>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</si>
  <si>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</si>
  <si>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</si>
  <si>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</si>
  <si>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</si>
  <si>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</si>
  <si>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</si>
  <si>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</si>
  <si>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</si>
  <si>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</si>
  <si>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</si>
  <si>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</si>
  <si>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</si>
  <si>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</si>
  <si>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Ozone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</si>
  <si>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</si>
  <si>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</si>
  <si>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</si>
  <si>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</si>
  <si>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</si>
  <si>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</si>
  <si>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</si>
  <si>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</si>
  <si>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</si>
  <si>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</si>
  <si>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</si>
  <si>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</si>
  <si>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</si>
  <si>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</si>
  <si>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</si>
  <si>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</si>
  <si>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</si>
  <si>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</si>
  <si>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</si>
  <si>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</si>
  <si>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</si>
  <si>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</si>
  <si>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</si>
  <si>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</si>
  <si>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</si>
  <si>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Sulfates</t>
  </si>
  <si>
    <t>Sulfur Dioxide</t>
  </si>
  <si>
    <t>Sulfur Trioxide</t>
  </si>
  <si>
    <t>Sulfuric acid</t>
  </si>
  <si>
    <t>Thioacetamide</t>
  </si>
  <si>
    <t>Toluene-2,4-diisocyanate</t>
  </si>
  <si>
    <t>Toluene-2,6-diisocyanate</t>
  </si>
  <si>
    <t>Trichloroethylene</t>
  </si>
  <si>
    <t>Triethylamine</t>
  </si>
  <si>
    <t>Urethane</t>
  </si>
  <si>
    <t>Vanadium (fume or dust)</t>
  </si>
  <si>
    <t>VANADIUM PENTOXIDE</t>
  </si>
  <si>
    <t>Vinyl acetate</t>
  </si>
  <si>
    <t>Vinyl chloride</t>
  </si>
  <si>
    <t>Vinylidene chloride</t>
  </si>
  <si>
    <t>Aflatoxins</t>
  </si>
  <si>
    <t>Analgesic mixtures containing phenacetin</t>
  </si>
  <si>
    <t>Androgenic (anabolic) steroids</t>
  </si>
  <si>
    <t>Arsenic compounds (other than inorganic)</t>
  </si>
  <si>
    <t>Betel quid with tobacco</t>
  </si>
  <si>
    <t>Bitumens, extracts of steam-refined and air-refined bitumens</t>
  </si>
  <si>
    <t>Bleomycins</t>
  </si>
  <si>
    <t>Carbon black extract</t>
  </si>
  <si>
    <t>Carrageenan (degraded)</t>
  </si>
  <si>
    <t>Ceramic fibers (man-made)</t>
  </si>
  <si>
    <t>Chlorobenzenes</t>
  </si>
  <si>
    <t>Chlorophenols</t>
  </si>
  <si>
    <t>Chlorophenoxy herbicides</t>
  </si>
  <si>
    <t>Conjugated estrogens</t>
  </si>
  <si>
    <t>Creosotes</t>
  </si>
  <si>
    <t>Dialkylnitrosamines</t>
  </si>
  <si>
    <t>Diaminotoluenes (mixed isomers)</t>
  </si>
  <si>
    <t>Dioxins, total, with individ. isomers also reported {PCDDs}</t>
  </si>
  <si>
    <t>Environmental Tobacco Smoke</t>
  </si>
  <si>
    <t>Epoxy resins</t>
  </si>
  <si>
    <t>Estrogens, non-steroidal</t>
  </si>
  <si>
    <t>Estrogens, steroidal</t>
  </si>
  <si>
    <t>Fluorocarbons (brominated)</t>
  </si>
  <si>
    <t>Fluorocarbons (chlorinated)</t>
  </si>
  <si>
    <t>Gasoline vapors</t>
  </si>
  <si>
    <t>Glasswool (man-made fibers)</t>
  </si>
  <si>
    <t>Glycol ethers (and their acetates)</t>
  </si>
  <si>
    <t>Isocyanates</t>
  </si>
  <si>
    <t>Lead compounds (other than inorganic)</t>
  </si>
  <si>
    <t>Lubricant base oils</t>
  </si>
  <si>
    <t>Mineral fibers (other than man-made)</t>
  </si>
  <si>
    <t>Mineral fibers (fine: man-made)</t>
  </si>
  <si>
    <t>Mineral oils (untreated and mildly treated oils)</t>
  </si>
  <si>
    <t>Nitrilotriacetic acid (salts)</t>
  </si>
  <si>
    <t>PAHs, total, with individ. components also reported</t>
  </si>
  <si>
    <t>Polybrominated biphenyls</t>
  </si>
  <si>
    <t>Progestins</t>
  </si>
  <si>
    <t>Radionuclides</t>
  </si>
  <si>
    <t>Radon and its decay</t>
  </si>
  <si>
    <t>Retinol/retinyl este</t>
  </si>
  <si>
    <t>Rockwool (man-made fibers)</t>
  </si>
  <si>
    <t>Shale oils</t>
  </si>
  <si>
    <t>Slagwool (man-made fibers)</t>
  </si>
  <si>
    <t>Soots</t>
  </si>
  <si>
    <t>Talc containing asbestiform fibers</t>
  </si>
  <si>
    <t>Tobacco products, smokeless</t>
  </si>
  <si>
    <t>alpha-chlorinated Toluenes</t>
  </si>
  <si>
    <t>Wood preservatives (containing arsenic and chromate)</t>
  </si>
  <si>
    <t>Polybrominated diphenyl ethers {PBDEs}</t>
  </si>
  <si>
    <t>Diesel engine exhaust, total organic gas</t>
  </si>
  <si>
    <t>Gasoline engine exhaust, particulate matter</t>
  </si>
  <si>
    <t>Gasoline engine exhaust, total organic gas</t>
  </si>
  <si>
    <t>Particulate Matter</t>
  </si>
  <si>
    <t>Reactive Organic Gas</t>
  </si>
  <si>
    <t>Carbon Monoxide [Criteria Pollutant]</t>
  </si>
  <si>
    <t>Oxides of sulfur</t>
  </si>
  <si>
    <t>Oxides of Nitrogen</t>
  </si>
  <si>
    <t>Total Organic Gases</t>
  </si>
  <si>
    <t>Volatile Organic Compounds (VOC)</t>
  </si>
  <si>
    <t>Phenobarbital</t>
  </si>
  <si>
    <t>Mitomycin C</t>
  </si>
  <si>
    <t>Cyclophosphamide</t>
  </si>
  <si>
    <t>Estradiol 17 beta</t>
  </si>
  <si>
    <t>DDT {1,1,1-Trichloro-2,2-bis(p-chlorophenyl)ethane}</t>
  </si>
  <si>
    <t>Thalidomide</t>
  </si>
  <si>
    <t>Clomiphene citrate</t>
  </si>
  <si>
    <t>Actinomycin D</t>
  </si>
  <si>
    <t>Aspirin</t>
  </si>
  <si>
    <t>Fluorouracil</t>
  </si>
  <si>
    <t>2,4-Dinitrophenol</t>
  </si>
  <si>
    <t>Propylthiouracil</t>
  </si>
  <si>
    <t>Nitrogen mustard</t>
  </si>
  <si>
    <t>Tris(1-aziridinyl) phosphine sulfide</t>
  </si>
  <si>
    <t>Penicillamine</t>
  </si>
  <si>
    <t>Trichlorfon</t>
  </si>
  <si>
    <t>Estrone</t>
  </si>
  <si>
    <t>Nicotine</t>
  </si>
  <si>
    <t>Aminopterin</t>
  </si>
  <si>
    <t>Pipobroman</t>
  </si>
  <si>
    <t>Benzamide</t>
  </si>
  <si>
    <t>Nitroglycerin</t>
  </si>
  <si>
    <t>Nitrogen mustard hydrochloride</t>
  </si>
  <si>
    <t>1,4-Butanediol dimethanesulfonate</t>
  </si>
  <si>
    <t>Methylthiouracil</t>
  </si>
  <si>
    <t>Parathion</t>
  </si>
  <si>
    <t>Diethylstilbestrol</t>
  </si>
  <si>
    <t>Chloramphenicol</t>
  </si>
  <si>
    <t>1,1-Dimethylhydrazine</t>
  </si>
  <si>
    <t>Pentobarbital sodium</t>
  </si>
  <si>
    <t>Phenytoin</t>
  </si>
  <si>
    <t>Ethinyl estradiol</t>
  </si>
  <si>
    <t>Progesterone</t>
  </si>
  <si>
    <t>Methyltestosterone</t>
  </si>
  <si>
    <t>Testosterone and its esters</t>
  </si>
  <si>
    <t>2,3,4,6-Tetrachlorophenol</t>
  </si>
  <si>
    <t>Methotrexate</t>
  </si>
  <si>
    <t>Nitrofurazone</t>
  </si>
  <si>
    <t>Phenoxybenzamine</t>
  </si>
  <si>
    <t>p-Aminoazobenzene</t>
  </si>
  <si>
    <t>Methyl hydrazine</t>
  </si>
  <si>
    <t>Methimazole</t>
  </si>
  <si>
    <t>Dieldrin</t>
  </si>
  <si>
    <t>Niridazole</t>
  </si>
  <si>
    <t>Phenacetin</t>
  </si>
  <si>
    <t>Ethyl methanesulfonate</t>
  </si>
  <si>
    <t>Carbaryl</t>
  </si>
  <si>
    <t>Phenoxybenzimide hydrochloride</t>
  </si>
  <si>
    <t>Phenacemide</t>
  </si>
  <si>
    <t>Diethyl sulfate</t>
  </si>
  <si>
    <t>Tetracycline hydrochoride</t>
  </si>
  <si>
    <t>Methyl methanesulfon</t>
  </si>
  <si>
    <t>Uracil mustard</t>
  </si>
  <si>
    <t>Cycloheximide</t>
  </si>
  <si>
    <t>Nitrofurantoin</t>
  </si>
  <si>
    <t>Furazolidone</t>
  </si>
  <si>
    <t>Norethisterone</t>
  </si>
  <si>
    <t>Tris(aziridinyl)-p-benzoquinone</t>
  </si>
  <si>
    <t>N-Methyl-N'-nitro-N-nitrosoguanidine</t>
  </si>
  <si>
    <t>n-Butyl alcohol</t>
  </si>
  <si>
    <t>Medroxyprogesterone</t>
  </si>
  <si>
    <t>Mestranol</t>
  </si>
  <si>
    <t>Methoxychlor</t>
  </si>
  <si>
    <t>Dichlorodiphenyldichloroethane {DDD}</t>
  </si>
  <si>
    <t>Trypan blue</t>
  </si>
  <si>
    <t>Methane</t>
  </si>
  <si>
    <t>Ethylene</t>
  </si>
  <si>
    <t>Methyl chloride  {Chloromethane}</t>
  </si>
  <si>
    <t>Methyl iodide {Iodomethane}</t>
  </si>
  <si>
    <t>Methylene bromide</t>
  </si>
  <si>
    <t>Vinyl fluoride</t>
  </si>
  <si>
    <t>Acetonitrile</t>
  </si>
  <si>
    <t>Bromoform</t>
  </si>
  <si>
    <t>Bromodichloromethane</t>
  </si>
  <si>
    <t>Dichlorofluoromethane {Freon 21}</t>
  </si>
  <si>
    <t>Chlorodifluoromethane {Freon 22}</t>
  </si>
  <si>
    <t>Trifluoromethane {Freon 23}</t>
  </si>
  <si>
    <t>2-Methylaziridine</t>
  </si>
  <si>
    <t>tert-Butyl alcohol</t>
  </si>
  <si>
    <t>Trichlorofluoromethane {Freon 11}</t>
  </si>
  <si>
    <t>Dichlorodifluoromethene (Freon 12)</t>
  </si>
  <si>
    <t>Carbon tetrafluoride</t>
  </si>
  <si>
    <t>2-Methyllactonitrile</t>
  </si>
  <si>
    <t>Chlorinated Fluorocarbon {CFC-113} {1,1,2-Trichloro-1,2,2-trifluoroethane}</t>
  </si>
  <si>
    <t>Fluoxymesterone</t>
  </si>
  <si>
    <t>Hexachlorocyclopentadiene</t>
  </si>
  <si>
    <t>Dimethyl sulfate</t>
  </si>
  <si>
    <t>Triorthocresyl phosphate</t>
  </si>
  <si>
    <t>Triethyl phosphine</t>
  </si>
  <si>
    <t>Isoprene, except from vegetative emission sources</t>
  </si>
  <si>
    <t>Isobutyraldehyde</t>
  </si>
  <si>
    <t>2,3-Dichloropropene</t>
  </si>
  <si>
    <t>sec-Butyl alcohol</t>
  </si>
  <si>
    <t>Chloroacetic acid</t>
  </si>
  <si>
    <t>Peracetic acid</t>
  </si>
  <si>
    <t>2-Nitropropane</t>
  </si>
  <si>
    <t>Oxytetracycline</t>
  </si>
  <si>
    <t>4,4'-Isopropylidenediphenol</t>
  </si>
  <si>
    <t>Cumene hydroperoxide</t>
  </si>
  <si>
    <t>Methyl methacrylate</t>
  </si>
  <si>
    <t>Saccharin</t>
  </si>
  <si>
    <t>Warfarin</t>
  </si>
  <si>
    <t>D and C Red No. 19</t>
  </si>
  <si>
    <t>1-Amino-2-methylanthraquinone</t>
  </si>
  <si>
    <t>Pentachloronitrobenzene {Quintobenzene}</t>
  </si>
  <si>
    <t>Acenaphthene</t>
  </si>
  <si>
    <t>Dienestrol</t>
  </si>
  <si>
    <t>Diethyl phthalate</t>
  </si>
  <si>
    <t>Dibutyl phthalate</t>
  </si>
  <si>
    <t>Phenanthrene</t>
  </si>
  <si>
    <t>Particulate Matter 1</t>
  </si>
  <si>
    <t>Butyl benzyl phthalate</t>
  </si>
  <si>
    <t>Fluorene</t>
  </si>
  <si>
    <t>Cinnamyl anthranilate</t>
  </si>
  <si>
    <t>2,6-Xylidene</t>
  </si>
  <si>
    <t>Hexachlorobutadiene</t>
  </si>
  <si>
    <t>Particulate Matter 2.5 Microns or less</t>
  </si>
  <si>
    <t>2-Nitrophenol</t>
  </si>
  <si>
    <t>Dinoseb</t>
  </si>
  <si>
    <t>Picric acid</t>
  </si>
  <si>
    <t>2-Phenylphenol</t>
  </si>
  <si>
    <t>Quinoline</t>
  </si>
  <si>
    <t>2-Methyl naphthalene</t>
  </si>
  <si>
    <t>2-Naphthylamine</t>
  </si>
  <si>
    <t>Biphenyl</t>
  </si>
  <si>
    <t>4-Nitrobiphenyl</t>
  </si>
  <si>
    <t>Benzoyl peroxide</t>
  </si>
  <si>
    <t>Dihydrosafrole</t>
  </si>
  <si>
    <t>Safrole</t>
  </si>
  <si>
    <t>Dichlorophenoxyacetic acid, salts and esters {2,4-D}</t>
  </si>
  <si>
    <t>Phenazopyridine hydrochloride</t>
  </si>
  <si>
    <t>Sulfallate</t>
  </si>
  <si>
    <t>1,2-Dichlorobenzene</t>
  </si>
  <si>
    <t>2-CHLOROPHENOL</t>
  </si>
  <si>
    <t>1,2,4-Trimethylbenze</t>
  </si>
  <si>
    <t>2,4,5-Trichlorophenol</t>
  </si>
  <si>
    <t>Styrene oxide</t>
  </si>
  <si>
    <t>2,3-Dibromo-1-propanol</t>
  </si>
  <si>
    <t>1,2,3-Trichloropropane</t>
  </si>
  <si>
    <t>Methyl acrylate</t>
  </si>
  <si>
    <t>o-Aminoazotoluene</t>
  </si>
  <si>
    <t>Benzoic trichloride</t>
  </si>
  <si>
    <t>Acetophenone</t>
  </si>
  <si>
    <t>Benzal chloride</t>
  </si>
  <si>
    <t>Benzoyl chloride</t>
  </si>
  <si>
    <t>Nitrobenzene</t>
  </si>
  <si>
    <t>5-Nitro-o-anisidine</t>
  </si>
  <si>
    <t>m-Dinitrobenzene</t>
  </si>
  <si>
    <t>Valproate</t>
  </si>
  <si>
    <t>4-Nitrophenol</t>
  </si>
  <si>
    <t>Terephthalic acid</t>
  </si>
  <si>
    <t>p-Dinitrobenzene</t>
  </si>
  <si>
    <t>4-Vinylcyclohexene</t>
  </si>
  <si>
    <t>Triphenyl phosphite</t>
  </si>
  <si>
    <t>4,4'-Methylene bis (N,N-dimethyl) benzenamine</t>
  </si>
  <si>
    <t>4,4'-Diaminodiphenyl ether</t>
  </si>
  <si>
    <t>Diglycidyl resorcinol ether {DGRE}</t>
  </si>
  <si>
    <t>Bis(2-ethylhexyl) adipate</t>
  </si>
  <si>
    <t>Azobenzene</t>
  </si>
  <si>
    <t>p-Anisidine</t>
  </si>
  <si>
    <t>2,4-Dimethylphenol {2,4-Xylenol}</t>
  </si>
  <si>
    <t>p-Chloroaniline</t>
  </si>
  <si>
    <t>p-Toluidine</t>
  </si>
  <si>
    <t>p-Phenylenediamine</t>
  </si>
  <si>
    <t>Quinone</t>
  </si>
  <si>
    <t>4-Vinyl-1-cyclohexene diepoxide</t>
  </si>
  <si>
    <t>Allyl alcohol</t>
  </si>
  <si>
    <t>Methyl isobutyl ketone {Hexone}</t>
  </si>
  <si>
    <t>Bis(2-chloro-1-methylethyl) ether</t>
  </si>
  <si>
    <t>Propylene glycol monomethyl ether acetate</t>
  </si>
  <si>
    <t>Cyclohexanol</t>
  </si>
  <si>
    <t>2-Methylpyridine</t>
  </si>
  <si>
    <t>Furan</t>
  </si>
  <si>
    <t>Ethylene glycol dimethyl ether</t>
  </si>
  <si>
    <t>Cyclohexane</t>
  </si>
  <si>
    <t>Pyridine</t>
  </si>
  <si>
    <t>Diethylene glycol</t>
  </si>
  <si>
    <t>Diethylene glycol monomethyl ether</t>
  </si>
  <si>
    <t>Diethylene glycol monoethyl ether</t>
  </si>
  <si>
    <t>Diethylene glycol dimethyl ether</t>
  </si>
  <si>
    <t>Diethylene glycol monobutyl ether</t>
  </si>
  <si>
    <t>Triethylene glycol dimethyl ether</t>
  </si>
  <si>
    <t>Propoxur</t>
  </si>
  <si>
    <t>Azaserine</t>
  </si>
  <si>
    <t>Chlorendic acid</t>
  </si>
  <si>
    <t>Dicofol</t>
  </si>
  <si>
    <t>Paramethadione</t>
  </si>
  <si>
    <t>Triphenyl phosphate</t>
  </si>
  <si>
    <t>n-Dioctyl phthalate</t>
  </si>
  <si>
    <t>3,3'-Dimethoxybenzidine</t>
  </si>
  <si>
    <t>3,3'-Dimethylbenzidine {o-Tolidine}</t>
  </si>
  <si>
    <t>Anthracene</t>
  </si>
  <si>
    <t>Isosafrole</t>
  </si>
  <si>
    <t>Catechol</t>
  </si>
  <si>
    <t>1,2,4-Trichlorobenze</t>
  </si>
  <si>
    <t>2,4-Dichlorophenol</t>
  </si>
  <si>
    <t>N,N-Dimethylaniline</t>
  </si>
  <si>
    <t>Phenyl glycidyl ether</t>
  </si>
  <si>
    <t>Hydroquinone</t>
  </si>
  <si>
    <t>Propionaldehyde</t>
  </si>
  <si>
    <t>Butyraldehyde</t>
  </si>
  <si>
    <t>Dimethylamine</t>
  </si>
  <si>
    <t>Chlorodibromomethane</t>
  </si>
  <si>
    <t>Aminoglutethimide</t>
  </si>
  <si>
    <t>Griseofulvin</t>
  </si>
  <si>
    <t>Tris(2,3-dibromopropyl)phosphate</t>
  </si>
  <si>
    <t>Tributyl phosphate</t>
  </si>
  <si>
    <t>Chloroprene</t>
  </si>
  <si>
    <t>Trimethadione</t>
  </si>
  <si>
    <t>Sodium saccharin</t>
  </si>
  <si>
    <t>Pyrene</t>
  </si>
  <si>
    <t>2-Methyl-1-nitroanthraquinone (uncertain purity)</t>
  </si>
  <si>
    <t>Dimethyl phthalate</t>
  </si>
  <si>
    <t>Sodium o-phenylphenate</t>
  </si>
  <si>
    <t>Dibenzofuran</t>
  </si>
  <si>
    <t>Folpet</t>
  </si>
  <si>
    <t>Chloramben</t>
  </si>
  <si>
    <t>o-Anisidine hydrochloride</t>
  </si>
  <si>
    <t>1-Naphthylamine</t>
  </si>
  <si>
    <t>4,4'-Thiodianiline</t>
  </si>
  <si>
    <t>5-(Morpholinomethyl)-3-[(5-nitrofurfurylidene)amino]-2-oxazolidinone</t>
  </si>
  <si>
    <t>Aramite</t>
  </si>
  <si>
    <t>Ethyl acrylate</t>
  </si>
  <si>
    <t>Butyl acrylate</t>
  </si>
  <si>
    <t>Chlordecone {Kepone}</t>
  </si>
  <si>
    <t>Vinblastine sulfate</t>
  </si>
  <si>
    <t>Cytarabine</t>
  </si>
  <si>
    <t>Melphalan</t>
  </si>
  <si>
    <t>Thioguanine</t>
  </si>
  <si>
    <t>Bischloroethyl nitrosourea</t>
  </si>
  <si>
    <t>Calcium cyanamide</t>
  </si>
  <si>
    <t>Benzo[g,h,i]perylene</t>
  </si>
  <si>
    <t>Benzo[e]pyrene</t>
  </si>
  <si>
    <t>Perylene</t>
  </si>
  <si>
    <t>Fluoranthene</t>
  </si>
  <si>
    <t>Acenaphthylene</t>
  </si>
  <si>
    <t>Benzofuran</t>
  </si>
  <si>
    <t>Treosulfan</t>
  </si>
  <si>
    <t>Nitrogen mustard N-oxide</t>
  </si>
  <si>
    <t>all-trans-Retinoic acid</t>
  </si>
  <si>
    <t>Lasiocarpine</t>
  </si>
  <si>
    <t>Ochratoxin A</t>
  </si>
  <si>
    <t>Chlorambucil</t>
  </si>
  <si>
    <t>Aldrin</t>
  </si>
  <si>
    <t>Monocrotaline</t>
  </si>
  <si>
    <t>Testosterone enanthate</t>
  </si>
  <si>
    <t>Diazomethane</t>
  </si>
  <si>
    <t>Procarbazine hydrochloride</t>
  </si>
  <si>
    <t>Ergotamine tartrate</t>
  </si>
  <si>
    <t>Oxymetholone</t>
  </si>
  <si>
    <t>Metronidazole</t>
  </si>
  <si>
    <t>Azathioprine</t>
  </si>
  <si>
    <t>Carbonyl sulfide</t>
  </si>
  <si>
    <t>Chenodiol</t>
  </si>
  <si>
    <t>5-Methoxypsoralen</t>
  </si>
  <si>
    <t>Auramine</t>
  </si>
  <si>
    <t>N-N-Bis(2-chloroethyl)-2-naphthylamine {Chlornaphazine}</t>
  </si>
  <si>
    <t>Mustard gas</t>
  </si>
  <si>
    <t>Tetranitromethane</t>
  </si>
  <si>
    <t>Trimethyl phosphate</t>
  </si>
  <si>
    <t>Dimethylvinylchloride {DMVC}</t>
  </si>
  <si>
    <t>o-Dinitrobenzene</t>
  </si>
  <si>
    <t>Merphalan</t>
  </si>
  <si>
    <t>N-[4-(5-Nitro-2-furyl)-2-thiazolyl]acetamide</t>
  </si>
  <si>
    <t>2-Chloroacetophenone</t>
  </si>
  <si>
    <t>4,6-Dinitro-o-cresol</t>
  </si>
  <si>
    <t>1,2-Dichloroethylene</t>
  </si>
  <si>
    <t>1,2-Dimethylhydrazine</t>
  </si>
  <si>
    <t>2,2,4-Trimethylpentane</t>
  </si>
  <si>
    <t>Ethyl chloroformate</t>
  </si>
  <si>
    <t>1,3-Dichlorobenzene</t>
  </si>
  <si>
    <t>Acetohydroxamic acid</t>
  </si>
  <si>
    <t>Lithium carbonate</t>
  </si>
  <si>
    <t>1-[(5-Nitrofurfurylidene)amino]-2-imidazolidinone</t>
  </si>
  <si>
    <t>Glycidol</t>
  </si>
  <si>
    <t>3-Chloro-2-methylpropene</t>
  </si>
  <si>
    <t>Doxycycline</t>
  </si>
  <si>
    <t>C. I. Basic Red 9 monohydrochloride</t>
  </si>
  <si>
    <t>C. I. Basic Green 4</t>
  </si>
  <si>
    <t>Methylazoxymethanol</t>
  </si>
  <si>
    <t>Methylazoxymethanol acetate</t>
  </si>
  <si>
    <t>Vinyl bromide</t>
  </si>
  <si>
    <t>Methyl mercury</t>
  </si>
  <si>
    <t>Megestrol acetate</t>
  </si>
  <si>
    <t>2,6-Dinitrotoluene</t>
  </si>
  <si>
    <t>N,N'-Diacetylbenzidine</t>
  </si>
  <si>
    <t>N-Nitroso-N-methylurethane</t>
  </si>
  <si>
    <t>Ethylene glycol diethyl ether</t>
  </si>
  <si>
    <t>Diphenylhydantoin</t>
  </si>
  <si>
    <t>o-Toluidine hydrochloride</t>
  </si>
  <si>
    <t>Hexamethylphosphoramide</t>
  </si>
  <si>
    <t>2-Amino-5-(5-nitro-2-furyl)-1,3,4-thiadiazole</t>
  </si>
  <si>
    <t>N-Nitroso-N-ethylurea</t>
  </si>
  <si>
    <t>1,4-Dichloro-2-butene</t>
  </si>
  <si>
    <t>Glycidaldehyde</t>
  </si>
  <si>
    <t>Panfuran S</t>
  </si>
  <si>
    <t>1,1,1,2-Tetrafluoroethane {HFC-134a}</t>
  </si>
  <si>
    <t>Hexamethylene-1,6-diisocyanate</t>
  </si>
  <si>
    <t>4,4'-Methylene bis(2-methylaniline)</t>
  </si>
  <si>
    <t>Lorazepam</t>
  </si>
  <si>
    <t>Temazepam</t>
  </si>
  <si>
    <t>Lithium citrate</t>
  </si>
  <si>
    <t>N-Methyloacrylamide</t>
  </si>
  <si>
    <t>Tetrachlorvinphos</t>
  </si>
  <si>
    <t>C. I. Basic Red 1</t>
  </si>
  <si>
    <t>Heptachlor epoxide</t>
  </si>
  <si>
    <t>Decabromodiphenyl oxide</t>
  </si>
  <si>
    <t>Antimony trioxide</t>
  </si>
  <si>
    <t>Molybdenum trioxide</t>
  </si>
  <si>
    <t>Zinc oxide</t>
  </si>
  <si>
    <t>Thorium dioxide</t>
  </si>
  <si>
    <t>Phosphorus pentoxide</t>
  </si>
  <si>
    <t xml:space="preserve">Xylene </t>
  </si>
  <si>
    <t>Hexachloronaphthalene</t>
  </si>
  <si>
    <t>Aluminum oxide (fibrous)</t>
  </si>
  <si>
    <t>Neomycin sulfate</t>
  </si>
  <si>
    <t>Diepoxybutane</t>
  </si>
  <si>
    <t>Trifluralin</t>
  </si>
  <si>
    <t>Daminozide</t>
  </si>
  <si>
    <t>1,2-Diethylhydrazine</t>
  </si>
  <si>
    <t>Chlorcyclizine hydrochloride</t>
  </si>
  <si>
    <t>Bromoxynil</t>
  </si>
  <si>
    <t>Benzyl violet 4B</t>
  </si>
  <si>
    <t>Nitrofen (technical grade)</t>
  </si>
  <si>
    <t>Chlorothalonil</t>
  </si>
  <si>
    <t>Vincristine sulfate</t>
  </si>
  <si>
    <t>D and C Red No. 8</t>
  </si>
  <si>
    <t>Fluometuron</t>
  </si>
  <si>
    <t>Octachloronaphthalene</t>
  </si>
  <si>
    <t>Diallate</t>
  </si>
  <si>
    <t>Mirex</t>
  </si>
  <si>
    <t>Disperse Blue 1</t>
  </si>
  <si>
    <t>Sulfur Hexafluoride</t>
  </si>
  <si>
    <t>Oil Orange SS</t>
  </si>
  <si>
    <t>HC Blue 1</t>
  </si>
  <si>
    <t>Perfluorooctanoic acid {PFOA} (and its salts, esters, and sulfonates)</t>
  </si>
  <si>
    <t>Ethylene glycol monopropyl ether</t>
  </si>
  <si>
    <t>C. I. Disperse Yellow 3</t>
  </si>
  <si>
    <t>beta-Butyrolactone</t>
  </si>
  <si>
    <t>D and C Orange No. 1</t>
  </si>
  <si>
    <t>Phenesterin</t>
  </si>
  <si>
    <t>Ponceau 3R</t>
  </si>
  <si>
    <t>2-(2-Formylhydrazino)-4-(5-nitro-2-furyl)thiazole</t>
  </si>
  <si>
    <t>AF-2</t>
  </si>
  <si>
    <t>Ponceau MX</t>
  </si>
  <si>
    <t>Nafenopin</t>
  </si>
  <si>
    <t>Ifosfamide</t>
  </si>
  <si>
    <t>Streptomycin sulfate</t>
  </si>
  <si>
    <t>Methacycline hydrochloride</t>
  </si>
  <si>
    <t>Crotonaldehyde</t>
  </si>
  <si>
    <t>Dacarbazine</t>
  </si>
  <si>
    <t>N-Nitrosomethylvinylamine</t>
  </si>
  <si>
    <t>C. I. Acid Green 3</t>
  </si>
  <si>
    <t>Isotretinoin</t>
  </si>
  <si>
    <t>D and C Red No. 9</t>
  </si>
  <si>
    <t>p-alpha,alpha,alpha-Tetrachlorotoluene</t>
  </si>
  <si>
    <t>Benzphetamine hydrochloride</t>
  </si>
  <si>
    <t>3-Amino-9-ethylcarbazole hydrochloride</t>
  </si>
  <si>
    <t>Mercaptopurine</t>
  </si>
  <si>
    <t>Chlordimeform</t>
  </si>
  <si>
    <t>Citrus Red No. 2</t>
  </si>
  <si>
    <t>Ammonium nitrate</t>
  </si>
  <si>
    <t>Norgestrel</t>
  </si>
  <si>
    <t>Silver</t>
  </si>
  <si>
    <t>Thallium</t>
  </si>
  <si>
    <t>Antimony</t>
  </si>
  <si>
    <t>Barium</t>
  </si>
  <si>
    <t>Cobalt</t>
  </si>
  <si>
    <t>Titanium tetrachloride</t>
  </si>
  <si>
    <t>Phosphorus trichloride</t>
  </si>
  <si>
    <t>Phosphorus</t>
  </si>
  <si>
    <t>Bromine</t>
  </si>
  <si>
    <t>Ammonium sulfate</t>
  </si>
  <si>
    <t>Bromine Pentafluoride</t>
  </si>
  <si>
    <t>Coal tars</t>
  </si>
  <si>
    <t>Mancozeb</t>
  </si>
  <si>
    <t>Menotropins</t>
  </si>
  <si>
    <t>Iron dextran complex</t>
  </si>
  <si>
    <t>Metiram</t>
  </si>
  <si>
    <t>Phosphorus oxychloride</t>
  </si>
  <si>
    <t>Phosphorus pentachloride</t>
  </si>
  <si>
    <t>Hydrazine sulfate</t>
  </si>
  <si>
    <t>Hydrogen bromide</t>
  </si>
  <si>
    <t>Sterigmatocystin</t>
  </si>
  <si>
    <t>Nitrogen Dioxide</t>
  </si>
  <si>
    <t>Zineb</t>
  </si>
  <si>
    <t>Maneb</t>
  </si>
  <si>
    <t>Erionite</t>
  </si>
  <si>
    <t>1-(2-Chloroethyl)-3-cyclohexyl-1-nitrosourea {CCNU}</t>
  </si>
  <si>
    <t>Cyhexatin</t>
  </si>
  <si>
    <t>N-Nitrososarcosine</t>
  </si>
  <si>
    <t>Flutamide</t>
  </si>
  <si>
    <t>Iron pentacarbonyl</t>
  </si>
  <si>
    <t>Trilostane</t>
  </si>
  <si>
    <t>1-(2-Chloroethyl)-3-(4-methylcyclohexyl)-1-nitrosourea {Methyl CCNU}</t>
  </si>
  <si>
    <t>Cycasin</t>
  </si>
  <si>
    <t>Methotrexate sodium</t>
  </si>
  <si>
    <t>Cisplatin</t>
  </si>
  <si>
    <t>Alachlor</t>
  </si>
  <si>
    <t>N-Nitrosonornicotine</t>
  </si>
  <si>
    <t>Gyromitrin</t>
  </si>
  <si>
    <t>Danazol</t>
  </si>
  <si>
    <t>Plicamycin</t>
  </si>
  <si>
    <t>Nitrilotriacetic acid, trisodium salt monohydrate</t>
  </si>
  <si>
    <t>Streptozotocin</t>
  </si>
  <si>
    <t>3,3'-Dimethoxybenzidine dihydrochloride</t>
  </si>
  <si>
    <t>Osmium tetroxide</t>
  </si>
  <si>
    <t>Daunomycin</t>
  </si>
  <si>
    <t>Cyanazine</t>
  </si>
  <si>
    <t>Halazepam</t>
  </si>
  <si>
    <t>Adriamycin</t>
  </si>
  <si>
    <t>Daunorubicin hydrochloride</t>
  </si>
  <si>
    <t>Iodine-131</t>
  </si>
  <si>
    <t>Butylated hydroxyanisole {BHA}</t>
  </si>
  <si>
    <t>Dinitrobenzenes (mixitures of)</t>
  </si>
  <si>
    <t>Dipropylene glycol</t>
  </si>
  <si>
    <t>Dinitrotoluenes (mixed isomers)</t>
  </si>
  <si>
    <t>Dichlorobenzenes (mixed isomers)</t>
  </si>
  <si>
    <t>A-alpha-C {2-Amino-9H-pyrido[2,3-b]indole}</t>
  </si>
  <si>
    <t>Urofollitropin</t>
  </si>
  <si>
    <t>3,3'-Dichloro-4,4'-diaminodiphenyl ether</t>
  </si>
  <si>
    <t>Triazolam</t>
  </si>
  <si>
    <t>Alprazolam</t>
  </si>
  <si>
    <t>Total Pentachlorodibenzofuran</t>
  </si>
  <si>
    <t>Etoposide</t>
  </si>
  <si>
    <t>Acetochlor</t>
  </si>
  <si>
    <t>Total Hexachlorodibenzo-p-dioxin</t>
  </si>
  <si>
    <t>Dipropylene glycol monomethyl ether</t>
  </si>
  <si>
    <t>Total Pentachlorodibenzo-p-dioxin</t>
  </si>
  <si>
    <t>Ribavirin</t>
  </si>
  <si>
    <t>Total Heptachlorodibenzo-p-dioxin</t>
  </si>
  <si>
    <t>Total Heptachlorodibenzofuran</t>
  </si>
  <si>
    <t>2,4-Diaminoanisole sulfate</t>
  </si>
  <si>
    <t>Dinocap</t>
  </si>
  <si>
    <t>Amikacin sulfate</t>
  </si>
  <si>
    <t>Carboplatin</t>
  </si>
  <si>
    <t>Total Tetrachlorodibenzo-p-dioxin</t>
  </si>
  <si>
    <t>Tobramycin sulfate</t>
  </si>
  <si>
    <t>Polygeenan</t>
  </si>
  <si>
    <t>Etretinate</t>
  </si>
  <si>
    <t>Tamoxifen citrate</t>
  </si>
  <si>
    <t>Total Hexachlorodibenzofuran</t>
  </si>
  <si>
    <t>Total Tetrachlorodibenzofuran</t>
  </si>
  <si>
    <t>trans-2-[(Dimethylamino)methylimino]-5-[2-(5-nitro-2-furyl)vinyl-1,3,4-oxadiazol</t>
  </si>
  <si>
    <t>Netilmicin sulfate</t>
  </si>
  <si>
    <t>Midazolam hydrochloride</t>
  </si>
  <si>
    <t>3-(N-Nitrosomethylamino)propionitrile</t>
  </si>
  <si>
    <t>Furmecyclox</t>
  </si>
  <si>
    <t>Misoprostol</t>
  </si>
  <si>
    <t>Trp-P-1 {3-Amino-1,4-dimethyl-5H-pyrido[4,3-b]indole}</t>
  </si>
  <si>
    <t>Trp-P-2 {3-Amino-1-methyl-5H-pyrido[4,3-b]indole}</t>
  </si>
  <si>
    <t>Acifluorfen</t>
  </si>
  <si>
    <t>4-(N-Nitrosomethylamino)-1-(3-pyridyl)-1-butanone {NNK}</t>
  </si>
  <si>
    <t>Glu-P-2 {2-Aminodipyrido[1,2-a:3',2'-d]imidazole}</t>
  </si>
  <si>
    <t>Glu-P-1 {2-Amino-6-methyldipyrido[1,2-a:3',2'-d]imidazole}</t>
  </si>
  <si>
    <t>2-Amino-3-methyl-9H-pyrido(2,3-b) indole {MeA-alpha-C}</t>
  </si>
  <si>
    <t>Mitoxantrone hydrochloride</t>
  </si>
  <si>
    <t>IQ {2-Amino-3-methylimidazo[4,5-f]quinoline}</t>
  </si>
  <si>
    <t>Lactofen</t>
  </si>
  <si>
    <t>Nafarelin acetate</t>
  </si>
  <si>
    <t>Auto Category</t>
  </si>
  <si>
    <t>Common Category</t>
  </si>
  <si>
    <t>Metals Category</t>
  </si>
  <si>
    <t>Dioxins Furans Category</t>
  </si>
  <si>
    <t>PCBs Category</t>
  </si>
  <si>
    <t>Full Category</t>
  </si>
  <si>
    <t>Coating Totals</t>
  </si>
  <si>
    <t>Component</t>
  </si>
  <si>
    <t xml:space="preserve">Coating </t>
  </si>
  <si>
    <t>1 Total</t>
  </si>
  <si>
    <t>2 Total</t>
  </si>
  <si>
    <t>CAS#</t>
  </si>
  <si>
    <t>3 Total</t>
  </si>
  <si>
    <t>4 Total</t>
  </si>
  <si>
    <t>Cleanup 1</t>
  </si>
  <si>
    <t>Cleanup 1 Total</t>
  </si>
  <si>
    <t>CAS# Finder</t>
  </si>
  <si>
    <t xml:space="preserve">The Gallons used originate from the "Usage Sheet" worksheet. Enter either lbs per Gal or Specific Gravity. Enter CAS#, substance Name will auto populate.   If there is a yearly limit to reduce cancer risk, enter a y to enable a yearly limit and then enter the limit. For metals only, enter a y to enable particulate reduction. </t>
  </si>
  <si>
    <t>1,1-Difluoroethane {Freon 152a}</t>
  </si>
  <si>
    <t>t-Butyl acetate</t>
  </si>
  <si>
    <t>Nitrous oxide</t>
  </si>
  <si>
    <t>Only make entries in yellow areas. Do not make entries in gray areas. Applies to all worksheets</t>
  </si>
  <si>
    <t>Coke Oven Emissions</t>
  </si>
  <si>
    <t>1,2-Dichloropropane</t>
  </si>
  <si>
    <t>Fluorides and compounds</t>
  </si>
  <si>
    <t>1,2-Diphenylhydrazine {Hydrazobenzene}</t>
  </si>
  <si>
    <t>1,3-Dichloropropene</t>
  </si>
  <si>
    <t>Modified Hydrogen fluoride {MHF}</t>
  </si>
  <si>
    <t>1-Chloro-4-(trifluoromethyl)benzene [PCBTF]</t>
  </si>
  <si>
    <t>1-n-Propyl Bromide</t>
  </si>
  <si>
    <t>Cobalt compounds, insoluble</t>
  </si>
  <si>
    <t>Cobalt sulfate and other soluble cobalt compounds</t>
  </si>
  <si>
    <t>Polymeric (Oligo) HDI</t>
  </si>
  <si>
    <t>Diisocyanurate</t>
  </si>
  <si>
    <t>HDI Prepolymer</t>
  </si>
  <si>
    <t>Isocyanurate</t>
  </si>
  <si>
    <t>Sulfuric Acid + Oleum</t>
  </si>
  <si>
    <t>2,4-Dinitrotoluene, sulfurized</t>
  </si>
  <si>
    <t>2-Acetylaminofluorene</t>
  </si>
  <si>
    <t>2-Methylcyclopentadienyl manganese tricarbonyl</t>
  </si>
  <si>
    <t>Reserpine</t>
  </si>
  <si>
    <t>3,3'-Dimethylbenzidine dihydrochloride</t>
  </si>
  <si>
    <t>4-Aminobiphenyl</t>
  </si>
  <si>
    <t>Cyanide Compounds (Inorganic)</t>
  </si>
  <si>
    <t>beta-Propiolactone</t>
  </si>
  <si>
    <t>Chlordane</t>
  </si>
  <si>
    <t>Amitrole</t>
  </si>
  <si>
    <t>Actinolite</t>
  </si>
  <si>
    <t>Thiourea</t>
  </si>
  <si>
    <t>Dichlorovos {DDVP}</t>
  </si>
  <si>
    <t>Methyl methanesulfonate</t>
  </si>
  <si>
    <t>Hexachloroethane</t>
  </si>
  <si>
    <t>Amosite</t>
  </si>
  <si>
    <t>Cobalt acetate (tetrahydrate)*</t>
  </si>
  <si>
    <t>Aniline hydrochloride</t>
  </si>
  <si>
    <t>Anthophyllite</t>
  </si>
  <si>
    <t>Dichlorodiphenyldichloroethylene {DDE}</t>
  </si>
  <si>
    <t>Arsenic acid</t>
  </si>
  <si>
    <t>Arsenic pentoxide</t>
  </si>
  <si>
    <t>Arsenic trioxide</t>
  </si>
  <si>
    <t>Hydrogen Cyanide</t>
  </si>
  <si>
    <t>Ethyl chloride {Chloroethane)</t>
  </si>
  <si>
    <t>Heptachlor</t>
  </si>
  <si>
    <t>Beryllium oxide</t>
  </si>
  <si>
    <t>Beryllium sulfate</t>
  </si>
  <si>
    <t>Beryllium sulfate (tetrahydrate)</t>
  </si>
  <si>
    <t>Biuret</t>
  </si>
  <si>
    <t>Bromate</t>
  </si>
  <si>
    <t>Dimethyl carbamoyl chloride</t>
  </si>
  <si>
    <t>C.I. Direct Blue 218 [PAH-Derivative/Related, POM]</t>
  </si>
  <si>
    <t>Cadmium chloride</t>
  </si>
  <si>
    <t>Cadmium succinate</t>
  </si>
  <si>
    <t>Calcium arsenate</t>
  </si>
  <si>
    <t>Calcium cyanide</t>
  </si>
  <si>
    <t>Captafol</t>
  </si>
  <si>
    <t>Captan</t>
  </si>
  <si>
    <t>O-Anisidine</t>
  </si>
  <si>
    <t>Chlorobenzilate</t>
  </si>
  <si>
    <t>o-Toluidine</t>
  </si>
  <si>
    <t>2-Chlorophenol</t>
  </si>
  <si>
    <t>Chloromethyl methyl ether (technical grade)</t>
  </si>
  <si>
    <t>Chromium (III)</t>
  </si>
  <si>
    <t>Chrysotile</t>
  </si>
  <si>
    <t>Cobalt [II] oxide</t>
  </si>
  <si>
    <t>Cobalt [III] oxide</t>
  </si>
  <si>
    <t>Cobalt carbonate</t>
  </si>
  <si>
    <t>Cobalt carbonyl</t>
  </si>
  <si>
    <t>Cobalt chloride (hexahydrate)</t>
  </si>
  <si>
    <t>Cobalt hydrocarbonyl</t>
  </si>
  <si>
    <t>Cobalt hydroxide</t>
  </si>
  <si>
    <t>Cobalt nitrate (hexahydrate)</t>
  </si>
  <si>
    <t>Cobalt octoate</t>
  </si>
  <si>
    <t>Cobalt oxalate</t>
  </si>
  <si>
    <t>Cobalt sulfate</t>
  </si>
  <si>
    <t>Cobalt sulfate (heptahydrate)</t>
  </si>
  <si>
    <t>Cobalt sulfide</t>
  </si>
  <si>
    <t>Crocidolite</t>
  </si>
  <si>
    <t>1,2,4-Trichlorobenzene</t>
  </si>
  <si>
    <t>Nitrilotriacetic acid</t>
  </si>
  <si>
    <t>Sodium cyanide</t>
  </si>
  <si>
    <t>Ethyleneimine {Aziridine}</t>
  </si>
  <si>
    <t>Potassium cyanide</t>
  </si>
  <si>
    <t>Gallium arsenide</t>
  </si>
  <si>
    <t>Manganese cyclopentadienyl tricarbonyl</t>
  </si>
  <si>
    <t>N-Nitroso-N-methylurea</t>
  </si>
  <si>
    <t>N-Nitrosodiethanolamine</t>
  </si>
  <si>
    <t>tert-Butyl chromate(VI)</t>
  </si>
  <si>
    <t>Vanadium Pentoxide</t>
  </si>
  <si>
    <t>Xylene</t>
  </si>
  <si>
    <t>Nickel Chloride</t>
  </si>
  <si>
    <t>Nickel nitrate {Nickel (II) nitrate}</t>
  </si>
  <si>
    <t>Nickel sulfate</t>
  </si>
  <si>
    <t>Sodium Fluoride</t>
  </si>
  <si>
    <t>Selenium hexafluoride</t>
  </si>
  <si>
    <t>Toxaphene</t>
  </si>
  <si>
    <t>Oleum</t>
  </si>
  <si>
    <t>Silica, crystalline (respirable), in the form of cristobalite</t>
  </si>
  <si>
    <t>Silica, crystalline (respirable), in the form of quartz</t>
  </si>
  <si>
    <t>Sodium aluminum fluoride</t>
  </si>
  <si>
    <t>Uretdione (HDI) {Uretidone}</t>
  </si>
  <si>
    <t xml:space="preserve">Tetrachlorophenols </t>
  </si>
  <si>
    <t>Toluene Diisocyanate</t>
  </si>
  <si>
    <t>Tremolite</t>
  </si>
  <si>
    <t>Use this spreadsheet to calculate VOC emissions generated from Autobody Coating operations. Entries required in yellow areas, output in gray areas.</t>
  </si>
  <si>
    <t>To refresh Coating totals, highlight a cell in section to activate PivotTable Tools ribbon menu. Select Analyze/Data/Refresh. Activate refresh. Refresh will also occur when file is reopened.</t>
  </si>
  <si>
    <t>To refresh Coating totals, highlight a cell in section to activate PivotTable Tools ribbon menu. Select Analyze/Data/Refresh. Activate refresh. Refresh will also occur when file is reopened</t>
  </si>
  <si>
    <t>Use the substance dropdown list in the CAS# Finder to locate CAS# of substances.The most common auto coating toxic substances are listed first in the dropdown menu, the full alphabetical list is at the end.</t>
  </si>
  <si>
    <t xml:space="preserve">1) Proceed as usual with inputs of CAS numbers and weight % for all coatings. Return to this tab as as soon as "Totals" tab is complete and refreshed. </t>
  </si>
  <si>
    <t xml:space="preserve">2) HDI polymers and monomers have specific emission factors that are used before tranferring values into SHARP. The tables below will automatically pull values from "Totals" tab to calculate actual emissions using the EF. Make sure all values are entered and the table is refreshed. </t>
  </si>
  <si>
    <t>HDI Monomer (822060)</t>
  </si>
  <si>
    <t>lb/hr</t>
  </si>
  <si>
    <t>lb/yr</t>
  </si>
  <si>
    <t>Emissions factors of 4.8% for the HDI polymer and 7.6% for the HDI monomer were determined using https://www.ontario.ca/page/emission-factors-16-hexamethylene-diisocyanate-hdi-emissions-spray-booth-operations</t>
  </si>
  <si>
    <t>calculated</t>
  </si>
  <si>
    <t>EF</t>
  </si>
  <si>
    <t>actual</t>
  </si>
  <si>
    <t xml:space="preserve">3) Values that go into SHARP for Prioritization </t>
  </si>
  <si>
    <t>Polymeric (Oligo) HDI (1221*)</t>
  </si>
  <si>
    <t xml:space="preserve">*Cyanurates have the same RELs as the HDI oligomers and prepolymers. 1226 is the CARB code for Diisocyanurate and 1228 is the CARB code for Isocyanurate. </t>
  </si>
  <si>
    <t>*1221 is the CARB code for Polymeric Oligomers of HDI like CAS #28182812</t>
  </si>
  <si>
    <t>*1227 is the CARB code for Pre Polymers of HDI like Biuret (108190 and 4035896), Isocyanurate (3779633) and Uretidone (23501817). CAS#'s 4035896 and 3779633 are not in the Health table, Biuret (108190) and Uretidone are.</t>
  </si>
  <si>
    <t>Use CARB code 1221 for HDI oligomers, prepolymers and cyanurates.</t>
  </si>
  <si>
    <t>1,3,5-Trimethylbenzene</t>
  </si>
  <si>
    <t>1,2,3-Trimethylbenzene</t>
  </si>
  <si>
    <t>Hydrocyanic acid 1</t>
  </si>
  <si>
    <t>Hydrocyanic acid 2</t>
  </si>
  <si>
    <t>1,2,4-Trimethylbenzene</t>
  </si>
  <si>
    <t>Tetrachlorophenols</t>
  </si>
  <si>
    <t>Trichlororfluormethane</t>
  </si>
  <si>
    <t>Trichlorotrifluormethane</t>
  </si>
  <si>
    <t>#N/A</t>
  </si>
  <si>
    <t>Trimethylbenzenes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</si>
</sst>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E+00"/>
    <numFmt numFmtId="170" formatCode="[$-409]mmmm\ d\,\ yyyy;@"/>
    <numFmt numFmtId="171" formatCode="0.0000"/>
    <numFmt numFmtId="172" formatCode="[$€-2]\ #,##0.00_);[Red]\([$€-2]\ #,##0.00\)"/>
    <numFmt numFmtId="173" formatCode="0;0;;@"/>
  </numFmts>
  <fonts count="68">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u val="single"/>
      <sz val="10"/>
      <color indexed="12"/>
      <name val="Arial"/>
      <family val="2"/>
    </font>
    <font>
      <u val="single"/>
      <sz val="10"/>
      <color indexed="36"/>
      <name val="Arial"/>
      <family val="2"/>
    </font>
    <font>
      <sz val="8"/>
      <name val="Arial"/>
      <family val="2"/>
    </font>
    <font>
      <sz val="14"/>
      <name val="Arial"/>
      <family val="2"/>
    </font>
    <font>
      <sz val="12"/>
      <name val="Tahoma"/>
      <family val="2"/>
    </font>
    <font>
      <b/>
      <sz val="12"/>
      <name val="Tahoma"/>
      <family val="2"/>
    </font>
    <font>
      <sz val="11"/>
      <name val="Arial"/>
      <family val="2"/>
    </font>
    <font>
      <b/>
      <sz val="24"/>
      <name val="Arial"/>
      <family val="2"/>
    </font>
    <font>
      <sz val="12"/>
      <name val="Arial"/>
      <family val="2"/>
    </font>
    <font>
      <b/>
      <sz val="11"/>
      <name val="Arial"/>
      <family val="2"/>
    </font>
    <font>
      <b/>
      <sz val="10"/>
      <name val="Times New Roman"/>
      <family val="1"/>
    </font>
    <font>
      <sz val="10"/>
      <name val="MS Sans Serif"/>
      <family val="2"/>
    </font>
    <font>
      <b/>
      <sz val="9"/>
      <name val="Tahoma"/>
      <family val="2"/>
    </font>
    <font>
      <sz val="9"/>
      <name val="Tahoma"/>
      <family val="2"/>
    </font>
    <font>
      <b/>
      <sz val="10"/>
      <name val="Tahoma"/>
      <family val="2"/>
    </font>
    <font>
      <sz val="10"/>
      <name val="Tahoma"/>
      <family val="2"/>
    </font>
    <font>
      <b/>
      <sz val="8"/>
      <name val="Tahoma"/>
      <family val="2"/>
    </font>
    <font>
      <sz val="8"/>
      <name val="Tahoma"/>
      <family val="2"/>
    </font>
    <font>
      <sz val="16"/>
      <name val="Arial"/>
      <family val="2"/>
    </font>
    <font>
      <sz val="10"/>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Times New Roman"/>
      <family val="1"/>
    </font>
    <font>
      <sz val="10"/>
      <color indexed="10"/>
      <name val="Times New Roman"/>
      <family val="1"/>
    </font>
    <font>
      <b/>
      <sz val="14"/>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Times New Roman"/>
      <family val="1"/>
    </font>
    <font>
      <sz val="10"/>
      <color rgb="FFFF0000"/>
      <name val="Times New Roman"/>
      <family val="1"/>
    </font>
    <font>
      <b/>
      <sz val="10"/>
      <color rgb="FFFF0000"/>
      <name val="Arial"/>
      <family val="2"/>
    </font>
    <font>
      <b/>
      <sz val="14"/>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FF00"/>
        <bgColor indexed="64"/>
      </patternFill>
    </fill>
    <fill>
      <patternFill patternType="solid">
        <fgColor rgb="FF00B0F0"/>
        <bgColor indexed="64"/>
      </patternFill>
    </fill>
    <fill>
      <patternFill patternType="solid">
        <fgColor theme="4" tint="0.3999499976634979"/>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04997999966144562"/>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medium"/>
      <right>
        <color indexed="63"/>
      </right>
      <top style="medium"/>
      <bottom style="medium"/>
    </border>
    <border>
      <left style="thin"/>
      <right style="thin"/>
      <top>
        <color indexed="63"/>
      </top>
      <bottom style="thin"/>
    </border>
    <border>
      <left style="thin"/>
      <right style="thin"/>
      <top style="thin"/>
      <bottom>
        <color indexed="63"/>
      </bottom>
    </border>
    <border>
      <left style="thin"/>
      <right style="thin"/>
      <top style="double"/>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double"/>
    </border>
    <border>
      <left style="medium"/>
      <right style="medium"/>
      <top style="double"/>
      <bottom style="medium"/>
    </border>
    <border>
      <left style="medium"/>
      <right style="medium"/>
      <top style="medium"/>
      <bottom style="medium"/>
    </border>
    <border>
      <left>
        <color indexed="63"/>
      </left>
      <right>
        <color indexed="63"/>
      </right>
      <top style="medium"/>
      <bottom style="medium"/>
    </border>
    <border>
      <left style="thin"/>
      <right>
        <color indexed="63"/>
      </right>
      <top style="thin"/>
      <bottom>
        <color indexed="63"/>
      </bottom>
    </border>
    <border>
      <left style="medium"/>
      <right style="medium"/>
      <top>
        <color indexed="63"/>
      </top>
      <bottom style="medium"/>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color indexed="63"/>
      </right>
      <top style="thin"/>
      <bottom>
        <color indexed="63"/>
      </bottom>
    </border>
    <border>
      <left style="thin"/>
      <right>
        <color indexed="63"/>
      </right>
      <top style="thin">
        <color rgb="FF999999"/>
      </top>
      <bottom>
        <color indexed="63"/>
      </bottom>
    </border>
    <border>
      <left>
        <color indexed="63"/>
      </left>
      <right style="thin"/>
      <top style="thin">
        <color rgb="FF999999"/>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999999"/>
      </left>
      <right>
        <color indexed="63"/>
      </right>
      <top style="thin">
        <color rgb="FF999999"/>
      </top>
      <bottom style="thin">
        <color rgb="FF999999"/>
      </bottom>
    </border>
    <border>
      <left>
        <color indexed="63"/>
      </left>
      <right style="thin">
        <color rgb="FF999999"/>
      </right>
      <top style="thin">
        <color rgb="FF999999"/>
      </top>
      <bottom style="thin">
        <color rgb="FF999999"/>
      </bottom>
    </border>
    <border>
      <left style="thin">
        <color indexed="9"/>
      </left>
      <right>
        <color indexed="63"/>
      </right>
      <top style="thin">
        <color rgb="FF999999"/>
      </top>
      <bottom style="thin">
        <color rgb="FF999999"/>
      </bottom>
    </border>
    <border>
      <left style="thin"/>
      <right>
        <color indexed="63"/>
      </right>
      <top style="thin"/>
      <bottom style="thin"/>
    </border>
    <border>
      <left style="thin">
        <color rgb="FF999999"/>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5">
    <xf numFmtId="0" fontId="0" fillId="0" borderId="0" xfId="0" applyAlignment="1">
      <alignment/>
    </xf>
    <xf numFmtId="0" fontId="1" fillId="0" borderId="0" xfId="0" applyFont="1" applyAlignment="1">
      <alignment/>
    </xf>
    <xf numFmtId="0" fontId="0" fillId="0" borderId="0" xfId="0" applyAlignment="1">
      <alignment horizontal="center"/>
    </xf>
    <xf numFmtId="0" fontId="0" fillId="33" borderId="0" xfId="0" applyFill="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1" fillId="0" borderId="0" xfId="0" applyFont="1" applyAlignment="1">
      <alignment horizontal="center"/>
    </xf>
    <xf numFmtId="0" fontId="0" fillId="0" borderId="0" xfId="0" applyFont="1" applyAlignment="1">
      <alignment horizontal="center" wrapText="1"/>
    </xf>
    <xf numFmtId="0" fontId="0" fillId="34" borderId="0" xfId="0" applyFill="1" applyAlignment="1">
      <alignment horizontal="center"/>
    </xf>
    <xf numFmtId="0" fontId="0" fillId="34" borderId="10" xfId="0" applyFill="1" applyBorder="1" applyAlignment="1">
      <alignment horizontal="center"/>
    </xf>
    <xf numFmtId="2" fontId="0" fillId="34" borderId="10" xfId="0" applyNumberFormat="1" applyFill="1" applyBorder="1" applyAlignment="1">
      <alignment horizontal="center"/>
    </xf>
    <xf numFmtId="0" fontId="4" fillId="35" borderId="0" xfId="0" applyFont="1" applyFill="1" applyAlignment="1">
      <alignment horizontal="center"/>
    </xf>
    <xf numFmtId="0" fontId="4" fillId="35" borderId="0" xfId="0" applyFont="1" applyFill="1" applyAlignment="1">
      <alignment horizontal="center" wrapText="1"/>
    </xf>
    <xf numFmtId="0" fontId="4" fillId="35" borderId="0" xfId="0" applyFont="1" applyFill="1" applyAlignment="1">
      <alignment horizontal="center" wrapText="1"/>
    </xf>
    <xf numFmtId="11" fontId="0" fillId="0" borderId="0" xfId="0" applyNumberFormat="1" applyAlignment="1">
      <alignment horizontal="center"/>
    </xf>
    <xf numFmtId="49" fontId="0" fillId="0" borderId="0" xfId="0" applyNumberFormat="1" applyAlignment="1">
      <alignment horizontal="center"/>
    </xf>
    <xf numFmtId="11" fontId="0" fillId="33" borderId="10" xfId="0" applyNumberFormat="1" applyFill="1" applyBorder="1" applyAlignment="1">
      <alignment horizontal="center"/>
    </xf>
    <xf numFmtId="0" fontId="0" fillId="36" borderId="11" xfId="0" applyFill="1" applyBorder="1" applyAlignment="1">
      <alignment horizontal="center"/>
    </xf>
    <xf numFmtId="0" fontId="0" fillId="34" borderId="10" xfId="0" applyFont="1" applyFill="1" applyBorder="1" applyAlignment="1">
      <alignment horizontal="center"/>
    </xf>
    <xf numFmtId="2" fontId="0" fillId="34" borderId="1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0" xfId="0" applyFill="1" applyBorder="1" applyAlignment="1">
      <alignment horizontal="center" vertical="center"/>
    </xf>
    <xf numFmtId="0" fontId="0" fillId="37" borderId="0" xfId="0" applyFill="1" applyAlignment="1">
      <alignment horizontal="center"/>
    </xf>
    <xf numFmtId="0" fontId="0" fillId="0" borderId="0" xfId="0" applyAlignment="1">
      <alignment horizontal="center" vertical="center"/>
    </xf>
    <xf numFmtId="0" fontId="4" fillId="35" borderId="0" xfId="0" applyFont="1" applyFill="1" applyAlignment="1">
      <alignment horizontal="center" vertical="center"/>
    </xf>
    <xf numFmtId="0" fontId="0" fillId="38" borderId="10" xfId="0" applyFill="1" applyBorder="1" applyAlignment="1">
      <alignment horizontal="center" vertical="center"/>
    </xf>
    <xf numFmtId="0" fontId="0" fillId="39" borderId="10" xfId="0" applyFill="1" applyBorder="1" applyAlignment="1">
      <alignment horizontal="center" vertical="center"/>
    </xf>
    <xf numFmtId="11" fontId="0" fillId="38" borderId="10" xfId="0" applyNumberFormat="1" applyFill="1" applyBorder="1" applyAlignment="1">
      <alignment horizontal="center" vertical="center"/>
    </xf>
    <xf numFmtId="11" fontId="0" fillId="39" borderId="10" xfId="0" applyNumberFormat="1" applyFill="1" applyBorder="1" applyAlignment="1">
      <alignment horizontal="center" vertical="center"/>
    </xf>
    <xf numFmtId="0" fontId="4" fillId="0" borderId="0" xfId="0" applyFont="1" applyFill="1" applyBorder="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xf>
    <xf numFmtId="0" fontId="0" fillId="0" borderId="0" xfId="0" applyFont="1" applyAlignment="1">
      <alignment wrapText="1"/>
    </xf>
    <xf numFmtId="0" fontId="0" fillId="40" borderId="0" xfId="0" applyFill="1" applyAlignment="1">
      <alignment horizontal="center"/>
    </xf>
    <xf numFmtId="0" fontId="0" fillId="40" borderId="0" xfId="0" applyFill="1" applyAlignment="1">
      <alignment/>
    </xf>
    <xf numFmtId="0" fontId="0" fillId="40" borderId="12" xfId="0" applyFill="1" applyBorder="1" applyAlignment="1">
      <alignment horizontal="center"/>
    </xf>
    <xf numFmtId="0" fontId="0" fillId="40" borderId="0"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40" borderId="15" xfId="0" applyFill="1" applyBorder="1" applyAlignment="1">
      <alignment horizontal="center"/>
    </xf>
    <xf numFmtId="0" fontId="1" fillId="40" borderId="0" xfId="0" applyFont="1" applyFill="1" applyAlignment="1">
      <alignment horizontal="center"/>
    </xf>
    <xf numFmtId="168" fontId="0" fillId="40" borderId="0" xfId="0" applyNumberFormat="1" applyFill="1" applyAlignment="1">
      <alignment horizontal="center"/>
    </xf>
    <xf numFmtId="0" fontId="0" fillId="40" borderId="16" xfId="0" applyFill="1" applyBorder="1" applyAlignment="1">
      <alignment/>
    </xf>
    <xf numFmtId="0" fontId="0" fillId="40" borderId="0" xfId="0" applyFill="1" applyAlignment="1">
      <alignment horizontal="center" wrapText="1"/>
    </xf>
    <xf numFmtId="0" fontId="1" fillId="40" borderId="11" xfId="0" applyFont="1" applyFill="1" applyBorder="1" applyAlignment="1">
      <alignment horizontal="center"/>
    </xf>
    <xf numFmtId="0" fontId="1" fillId="40" borderId="0" xfId="0" applyFont="1" applyFill="1" applyAlignment="1">
      <alignment/>
    </xf>
    <xf numFmtId="0" fontId="5" fillId="41" borderId="0" xfId="0" applyFont="1" applyFill="1" applyAlignment="1">
      <alignment/>
    </xf>
    <xf numFmtId="0" fontId="1" fillId="41" borderId="17" xfId="0" applyFont="1" applyFill="1" applyBorder="1" applyAlignment="1">
      <alignment horizontal="center" vertical="center"/>
    </xf>
    <xf numFmtId="0" fontId="1" fillId="41" borderId="18" xfId="0" applyFont="1" applyFill="1" applyBorder="1" applyAlignment="1">
      <alignment horizontal="center" wrapText="1"/>
    </xf>
    <xf numFmtId="168" fontId="1" fillId="41" borderId="18" xfId="0" applyNumberFormat="1" applyFont="1" applyFill="1" applyBorder="1" applyAlignment="1">
      <alignment horizontal="center" wrapText="1"/>
    </xf>
    <xf numFmtId="0" fontId="0" fillId="41" borderId="10" xfId="0" applyFont="1" applyFill="1" applyBorder="1" applyAlignment="1">
      <alignment horizontal="center"/>
    </xf>
    <xf numFmtId="168" fontId="0" fillId="41" borderId="10" xfId="0" applyNumberFormat="1" applyFill="1" applyBorder="1" applyAlignment="1">
      <alignment horizontal="center"/>
    </xf>
    <xf numFmtId="0" fontId="0" fillId="41" borderId="19" xfId="0" applyFont="1" applyFill="1" applyBorder="1" applyAlignment="1">
      <alignment horizontal="center"/>
    </xf>
    <xf numFmtId="168" fontId="0" fillId="41" borderId="19" xfId="0" applyNumberFormat="1" applyFill="1" applyBorder="1" applyAlignment="1">
      <alignment horizontal="center"/>
    </xf>
    <xf numFmtId="0" fontId="0" fillId="41" borderId="20" xfId="0" applyFont="1" applyFill="1" applyBorder="1" applyAlignment="1">
      <alignment horizontal="center"/>
    </xf>
    <xf numFmtId="168" fontId="0" fillId="41" borderId="20" xfId="0" applyNumberFormat="1" applyFill="1" applyBorder="1" applyAlignment="1">
      <alignment horizontal="center"/>
    </xf>
    <xf numFmtId="0" fontId="4" fillId="41" borderId="21" xfId="0" applyFont="1" applyFill="1" applyBorder="1" applyAlignment="1">
      <alignment horizontal="centerContinuous" wrapText="1"/>
    </xf>
    <xf numFmtId="0" fontId="1" fillId="41" borderId="22" xfId="0" applyFont="1" applyFill="1" applyBorder="1" applyAlignment="1">
      <alignment horizontal="center" wrapText="1"/>
    </xf>
    <xf numFmtId="0" fontId="1" fillId="41" borderId="22" xfId="0" applyFont="1" applyFill="1" applyBorder="1" applyAlignment="1">
      <alignment horizontal="center" wrapText="1"/>
    </xf>
    <xf numFmtId="168" fontId="1" fillId="41" borderId="21" xfId="0" applyNumberFormat="1" applyFont="1" applyFill="1" applyBorder="1" applyAlignment="1">
      <alignment horizontal="center" wrapText="1"/>
    </xf>
    <xf numFmtId="0" fontId="1" fillId="41" borderId="23" xfId="0" applyFont="1" applyFill="1" applyBorder="1" applyAlignment="1">
      <alignment horizontal="center" wrapText="1"/>
    </xf>
    <xf numFmtId="0" fontId="1" fillId="41" borderId="16" xfId="0" applyFont="1" applyFill="1" applyBorder="1" applyAlignment="1">
      <alignment horizontal="center"/>
    </xf>
    <xf numFmtId="0" fontId="1" fillId="41" borderId="11" xfId="0" applyFont="1" applyFill="1" applyBorder="1" applyAlignment="1">
      <alignment horizontal="center"/>
    </xf>
    <xf numFmtId="168" fontId="0" fillId="41" borderId="16" xfId="0" applyNumberFormat="1" applyFill="1" applyBorder="1" applyAlignment="1">
      <alignment horizontal="center"/>
    </xf>
    <xf numFmtId="0" fontId="0" fillId="41" borderId="13" xfId="0" applyFill="1" applyBorder="1" applyAlignment="1">
      <alignment horizontal="center"/>
    </xf>
    <xf numFmtId="0" fontId="0" fillId="41" borderId="11" xfId="0" applyFill="1" applyBorder="1" applyAlignment="1">
      <alignment horizontal="center"/>
    </xf>
    <xf numFmtId="0" fontId="2" fillId="41" borderId="17" xfId="0" applyFont="1" applyFill="1" applyBorder="1" applyAlignment="1">
      <alignment/>
    </xf>
    <xf numFmtId="0" fontId="1" fillId="41" borderId="16" xfId="0" applyFont="1" applyFill="1" applyBorder="1" applyAlignment="1">
      <alignment/>
    </xf>
    <xf numFmtId="0" fontId="1" fillId="41" borderId="24" xfId="0" applyFont="1" applyFill="1" applyBorder="1" applyAlignment="1">
      <alignment/>
    </xf>
    <xf numFmtId="0" fontId="1" fillId="41" borderId="25" xfId="0" applyFont="1" applyFill="1" applyBorder="1" applyAlignment="1">
      <alignment/>
    </xf>
    <xf numFmtId="0" fontId="0" fillId="41" borderId="26" xfId="0" applyFill="1" applyBorder="1" applyAlignment="1">
      <alignment/>
    </xf>
    <xf numFmtId="0" fontId="0" fillId="41" borderId="0" xfId="0" applyFill="1" applyBorder="1" applyAlignment="1">
      <alignment/>
    </xf>
    <xf numFmtId="0" fontId="0" fillId="41" borderId="26" xfId="0" applyFont="1" applyFill="1" applyBorder="1" applyAlignment="1">
      <alignment/>
    </xf>
    <xf numFmtId="0" fontId="0" fillId="41" borderId="16" xfId="0" applyFill="1" applyBorder="1" applyAlignment="1">
      <alignment/>
    </xf>
    <xf numFmtId="0" fontId="0" fillId="41" borderId="0" xfId="0" applyFill="1" applyBorder="1" applyAlignment="1">
      <alignment wrapText="1"/>
    </xf>
    <xf numFmtId="2" fontId="0" fillId="41" borderId="0" xfId="0" applyNumberFormat="1" applyFill="1" applyBorder="1" applyAlignment="1">
      <alignment horizontal="center"/>
    </xf>
    <xf numFmtId="0" fontId="0" fillId="41" borderId="0" xfId="0" applyFill="1" applyAlignment="1">
      <alignment/>
    </xf>
    <xf numFmtId="0" fontId="0" fillId="36" borderId="0" xfId="0" applyFill="1" applyBorder="1" applyAlignment="1">
      <alignment/>
    </xf>
    <xf numFmtId="0" fontId="0" fillId="36" borderId="0" xfId="0" applyFill="1" applyBorder="1" applyAlignment="1">
      <alignment horizontal="center"/>
    </xf>
    <xf numFmtId="0" fontId="0" fillId="36" borderId="14" xfId="0" applyFill="1" applyBorder="1" applyAlignment="1">
      <alignment/>
    </xf>
    <xf numFmtId="0" fontId="0" fillId="36" borderId="14" xfId="0" applyFill="1" applyBorder="1" applyAlignment="1">
      <alignment horizontal="center"/>
    </xf>
    <xf numFmtId="0" fontId="2" fillId="41" borderId="27" xfId="0" applyFont="1" applyFill="1" applyBorder="1" applyAlignment="1">
      <alignment horizontal="center"/>
    </xf>
    <xf numFmtId="0" fontId="1" fillId="41" borderId="0" xfId="0" applyFont="1" applyFill="1" applyAlignment="1">
      <alignment horizontal="center"/>
    </xf>
    <xf numFmtId="0" fontId="0" fillId="41" borderId="25" xfId="0" applyFill="1" applyBorder="1" applyAlignment="1">
      <alignment horizontal="center" wrapText="1"/>
    </xf>
    <xf numFmtId="11" fontId="0" fillId="41" borderId="26" xfId="0" applyNumberFormat="1" applyFill="1" applyBorder="1" applyAlignment="1">
      <alignment horizontal="center"/>
    </xf>
    <xf numFmtId="0" fontId="0" fillId="41" borderId="26" xfId="0" applyFill="1" applyBorder="1" applyAlignment="1">
      <alignment horizontal="center"/>
    </xf>
    <xf numFmtId="0" fontId="0" fillId="41" borderId="17" xfId="0" applyFill="1" applyBorder="1" applyAlignment="1">
      <alignment horizontal="center"/>
    </xf>
    <xf numFmtId="0" fontId="0" fillId="41" borderId="17" xfId="0" applyNumberFormat="1" applyFill="1" applyBorder="1" applyAlignment="1">
      <alignment horizontal="center"/>
    </xf>
    <xf numFmtId="2" fontId="1" fillId="41" borderId="11" xfId="0" applyNumberFormat="1" applyFont="1" applyFill="1" applyBorder="1" applyAlignment="1">
      <alignment horizontal="center"/>
    </xf>
    <xf numFmtId="0" fontId="1" fillId="41" borderId="0" xfId="0" applyFont="1" applyFill="1" applyAlignment="1">
      <alignment/>
    </xf>
    <xf numFmtId="168" fontId="0" fillId="41" borderId="0" xfId="0" applyNumberFormat="1" applyFill="1" applyAlignment="1">
      <alignment horizontal="center"/>
    </xf>
    <xf numFmtId="0" fontId="0" fillId="41" borderId="0" xfId="0" applyFill="1" applyAlignment="1">
      <alignment horizontal="center"/>
    </xf>
    <xf numFmtId="0" fontId="1" fillId="36" borderId="16" xfId="0" applyFont="1" applyFill="1" applyBorder="1" applyAlignment="1">
      <alignment/>
    </xf>
    <xf numFmtId="0" fontId="1" fillId="36" borderId="16" xfId="0" applyFont="1" applyFill="1" applyBorder="1" applyAlignment="1">
      <alignment/>
    </xf>
    <xf numFmtId="0" fontId="1" fillId="36" borderId="13" xfId="0" applyFont="1" applyFill="1" applyBorder="1" applyAlignment="1">
      <alignment/>
    </xf>
    <xf numFmtId="0" fontId="1" fillId="36" borderId="11" xfId="0" applyNumberFormat="1" applyFont="1" applyFill="1" applyBorder="1" applyAlignment="1">
      <alignment horizontal="center"/>
    </xf>
    <xf numFmtId="2" fontId="1" fillId="36" borderId="11" xfId="0" applyNumberFormat="1" applyFont="1" applyFill="1" applyBorder="1" applyAlignment="1">
      <alignment horizontal="center"/>
    </xf>
    <xf numFmtId="0" fontId="0" fillId="36" borderId="16" xfId="0" applyFill="1" applyBorder="1" applyAlignment="1">
      <alignment/>
    </xf>
    <xf numFmtId="0" fontId="1" fillId="36" borderId="11" xfId="0" applyFont="1" applyFill="1" applyBorder="1" applyAlignment="1">
      <alignment horizontal="center"/>
    </xf>
    <xf numFmtId="0" fontId="1" fillId="42" borderId="16" xfId="0" applyFont="1" applyFill="1" applyBorder="1" applyAlignment="1">
      <alignment/>
    </xf>
    <xf numFmtId="0" fontId="1" fillId="36" borderId="16" xfId="0" applyFont="1" applyFill="1" applyBorder="1" applyAlignment="1">
      <alignment/>
    </xf>
    <xf numFmtId="0" fontId="1" fillId="36" borderId="16" xfId="0" applyFont="1" applyFill="1" applyBorder="1" applyAlignment="1">
      <alignment/>
    </xf>
    <xf numFmtId="168" fontId="1" fillId="36" borderId="11" xfId="0" applyNumberFormat="1" applyFont="1" applyFill="1" applyBorder="1" applyAlignment="1">
      <alignment horizontal="center"/>
    </xf>
    <xf numFmtId="0" fontId="1" fillId="0" borderId="18" xfId="0" applyFont="1" applyFill="1" applyBorder="1" applyAlignment="1">
      <alignment horizontal="center" vertical="center"/>
    </xf>
    <xf numFmtId="0" fontId="1" fillId="0" borderId="10" xfId="0" applyFont="1" applyFill="1" applyBorder="1" applyAlignment="1">
      <alignment horizontal="center"/>
    </xf>
    <xf numFmtId="0" fontId="1" fillId="0" borderId="19" xfId="0" applyFont="1" applyFill="1" applyBorder="1" applyAlignment="1">
      <alignment horizontal="center"/>
    </xf>
    <xf numFmtId="0" fontId="1" fillId="43" borderId="11" xfId="0" applyFont="1" applyFill="1" applyBorder="1" applyAlignment="1">
      <alignment horizontal="center"/>
    </xf>
    <xf numFmtId="2" fontId="1" fillId="43" borderId="11" xfId="0" applyNumberFormat="1" applyFont="1" applyFill="1" applyBorder="1" applyAlignment="1">
      <alignment horizontal="center"/>
    </xf>
    <xf numFmtId="168" fontId="1" fillId="43" borderId="11" xfId="0" applyNumberFormat="1" applyFont="1" applyFill="1" applyBorder="1" applyAlignment="1">
      <alignment horizontal="center"/>
    </xf>
    <xf numFmtId="168" fontId="0" fillId="43" borderId="16" xfId="0" applyNumberFormat="1" applyFill="1" applyBorder="1" applyAlignment="1">
      <alignment horizontal="center"/>
    </xf>
    <xf numFmtId="0" fontId="0" fillId="43" borderId="13" xfId="0" applyFill="1" applyBorder="1" applyAlignment="1">
      <alignment horizontal="center"/>
    </xf>
    <xf numFmtId="173" fontId="0" fillId="38" borderId="10" xfId="0" applyNumberFormat="1" applyFill="1" applyBorder="1" applyAlignment="1">
      <alignment horizontal="center" vertical="center"/>
    </xf>
    <xf numFmtId="173" fontId="0" fillId="39" borderId="10" xfId="0" applyNumberFormat="1" applyFill="1" applyBorder="1" applyAlignment="1">
      <alignment horizontal="center" vertical="center"/>
    </xf>
    <xf numFmtId="0" fontId="0" fillId="0" borderId="10" xfId="0" applyBorder="1" applyAlignment="1">
      <alignment horizontal="center" vertical="center"/>
    </xf>
    <xf numFmtId="164" fontId="0" fillId="36" borderId="22" xfId="0" applyNumberFormat="1" applyFill="1" applyBorder="1" applyAlignment="1">
      <alignment horizontal="center"/>
    </xf>
    <xf numFmtId="1" fontId="0" fillId="36" borderId="26" xfId="0" applyNumberFormat="1" applyFill="1" applyBorder="1" applyAlignment="1">
      <alignment horizontal="center"/>
    </xf>
    <xf numFmtId="0" fontId="0" fillId="36" borderId="22" xfId="0" applyFill="1" applyBorder="1" applyAlignment="1">
      <alignment horizontal="center"/>
    </xf>
    <xf numFmtId="0" fontId="0" fillId="36" borderId="17" xfId="0" applyNumberFormat="1" applyFill="1" applyBorder="1" applyAlignment="1">
      <alignment horizontal="center"/>
    </xf>
    <xf numFmtId="0" fontId="0" fillId="36" borderId="26" xfId="0" applyFill="1" applyBorder="1" applyAlignment="1">
      <alignment horizontal="center"/>
    </xf>
    <xf numFmtId="2" fontId="0" fillId="36" borderId="17" xfId="0" applyNumberFormat="1" applyFill="1" applyBorder="1" applyAlignment="1">
      <alignment horizontal="center"/>
    </xf>
    <xf numFmtId="0" fontId="0" fillId="0" borderId="0" xfId="0" applyBorder="1" applyAlignment="1">
      <alignment/>
    </xf>
    <xf numFmtId="0" fontId="0" fillId="0" borderId="10" xfId="0" applyFont="1" applyBorder="1" applyAlignment="1">
      <alignment horizontal="center" vertical="center"/>
    </xf>
    <xf numFmtId="0" fontId="0" fillId="44" borderId="10" xfId="0" applyFill="1" applyBorder="1" applyAlignment="1">
      <alignment horizontal="center" vertical="center"/>
    </xf>
    <xf numFmtId="0" fontId="0" fillId="5" borderId="10" xfId="0" applyFill="1" applyBorder="1" applyAlignment="1">
      <alignment horizontal="center" vertical="center"/>
    </xf>
    <xf numFmtId="173" fontId="0" fillId="5" borderId="10" xfId="0" applyNumberFormat="1" applyFill="1" applyBorder="1" applyAlignment="1">
      <alignment horizontal="center" vertical="center"/>
    </xf>
    <xf numFmtId="11" fontId="0" fillId="5" borderId="10" xfId="0" applyNumberFormat="1" applyFill="1" applyBorder="1" applyAlignment="1">
      <alignment horizontal="center" vertical="center"/>
    </xf>
    <xf numFmtId="0" fontId="1" fillId="0" borderId="0" xfId="0" applyFont="1" applyFill="1" applyBorder="1" applyAlignment="1">
      <alignment/>
    </xf>
    <xf numFmtId="0" fontId="1" fillId="0" borderId="16" xfId="0" applyFont="1" applyFill="1" applyBorder="1" applyAlignment="1">
      <alignment/>
    </xf>
    <xf numFmtId="0" fontId="1" fillId="0" borderId="13" xfId="0" applyFont="1" applyFill="1" applyBorder="1" applyAlignment="1">
      <alignment/>
    </xf>
    <xf numFmtId="0" fontId="1" fillId="0" borderId="11" xfId="0" applyFont="1" applyFill="1" applyBorder="1" applyAlignment="1">
      <alignment horizontal="center"/>
    </xf>
    <xf numFmtId="2" fontId="1" fillId="0" borderId="11" xfId="0" applyNumberFormat="1" applyFont="1" applyFill="1" applyBorder="1" applyAlignment="1">
      <alignment horizontal="center"/>
    </xf>
    <xf numFmtId="2" fontId="1" fillId="0" borderId="0" xfId="0" applyNumberFormat="1" applyFont="1" applyFill="1" applyBorder="1" applyAlignment="1">
      <alignment horizontal="center"/>
    </xf>
    <xf numFmtId="168" fontId="0" fillId="0" borderId="16" xfId="0" applyNumberForma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0" xfId="0" applyFill="1" applyAlignment="1">
      <alignment/>
    </xf>
    <xf numFmtId="0" fontId="0" fillId="14" borderId="0" xfId="0" applyFill="1" applyAlignment="1">
      <alignment/>
    </xf>
    <xf numFmtId="0" fontId="0" fillId="45" borderId="10" xfId="0" applyFill="1" applyBorder="1" applyAlignment="1">
      <alignment horizontal="center" vertical="center"/>
    </xf>
    <xf numFmtId="11" fontId="0" fillId="45" borderId="10" xfId="0" applyNumberFormat="1" applyFill="1" applyBorder="1" applyAlignment="1">
      <alignment horizontal="center" vertical="center"/>
    </xf>
    <xf numFmtId="0" fontId="0" fillId="46" borderId="10" xfId="0" applyFont="1" applyFill="1" applyBorder="1" applyAlignment="1">
      <alignment horizontal="center"/>
    </xf>
    <xf numFmtId="0" fontId="8" fillId="36" borderId="10" xfId="0" applyFont="1" applyFill="1" applyBorder="1" applyAlignment="1">
      <alignment horizontal="center"/>
    </xf>
    <xf numFmtId="0" fontId="0" fillId="0" borderId="26" xfId="0" applyBorder="1" applyAlignment="1">
      <alignment horizontal="center"/>
    </xf>
    <xf numFmtId="0" fontId="0" fillId="44" borderId="26" xfId="0" applyFill="1" applyBorder="1" applyAlignment="1">
      <alignment horizontal="center"/>
    </xf>
    <xf numFmtId="0" fontId="0" fillId="0" borderId="26" xfId="0" applyBorder="1" applyAlignment="1">
      <alignment horizontal="center" wrapText="1"/>
    </xf>
    <xf numFmtId="0" fontId="0" fillId="44" borderId="10" xfId="0" applyFill="1" applyBorder="1" applyAlignment="1">
      <alignment horizontal="center" vertical="center"/>
    </xf>
    <xf numFmtId="0" fontId="0" fillId="0" borderId="28" xfId="0" applyBorder="1" applyAlignment="1">
      <alignment/>
    </xf>
    <xf numFmtId="0" fontId="0" fillId="0" borderId="19" xfId="0" applyBorder="1" applyAlignment="1">
      <alignment/>
    </xf>
    <xf numFmtId="0" fontId="0" fillId="0" borderId="29" xfId="0" applyBorder="1" applyAlignment="1">
      <alignment horizontal="center"/>
    </xf>
    <xf numFmtId="0" fontId="12" fillId="0" borderId="0" xfId="0" applyFont="1" applyBorder="1" applyAlignment="1">
      <alignment horizontal="center" vertical="center" wrapText="1"/>
    </xf>
    <xf numFmtId="0" fontId="0" fillId="0" borderId="0" xfId="0" applyBorder="1" applyAlignment="1">
      <alignment wrapText="1"/>
    </xf>
    <xf numFmtId="11" fontId="0" fillId="33" borderId="0" xfId="0" applyNumberFormat="1" applyFill="1" applyAlignment="1">
      <alignment horizontal="center"/>
    </xf>
    <xf numFmtId="0" fontId="0" fillId="0" borderId="3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11" fontId="0" fillId="37" borderId="30" xfId="0" applyNumberFormat="1" applyFill="1" applyBorder="1" applyAlignment="1">
      <alignment horizontal="center" vertical="center"/>
    </xf>
    <xf numFmtId="11" fontId="0" fillId="37" borderId="32" xfId="0" applyNumberFormat="1" applyFill="1" applyBorder="1" applyAlignment="1">
      <alignment horizontal="center" vertical="center"/>
    </xf>
    <xf numFmtId="11" fontId="0" fillId="37" borderId="33" xfId="0" applyNumberFormat="1" applyFill="1" applyBorder="1" applyAlignment="1">
      <alignment horizontal="center" vertical="center"/>
    </xf>
    <xf numFmtId="11" fontId="0" fillId="37" borderId="34" xfId="0" applyNumberFormat="1" applyFill="1" applyBorder="1" applyAlignment="1">
      <alignment horizontal="center" vertical="center"/>
    </xf>
    <xf numFmtId="11" fontId="0" fillId="37" borderId="35" xfId="0" applyNumberFormat="1" applyFill="1" applyBorder="1" applyAlignment="1">
      <alignment horizontal="center" vertical="center"/>
    </xf>
    <xf numFmtId="11" fontId="0" fillId="37" borderId="36" xfId="0" applyNumberFormat="1" applyFill="1" applyBorder="1" applyAlignment="1">
      <alignment horizontal="center" vertical="center"/>
    </xf>
    <xf numFmtId="173" fontId="0" fillId="37" borderId="30" xfId="0" applyNumberFormat="1" applyFill="1" applyBorder="1" applyAlignment="1">
      <alignment/>
    </xf>
    <xf numFmtId="173" fontId="0" fillId="37" borderId="33" xfId="0" applyNumberFormat="1" applyFill="1" applyBorder="1" applyAlignment="1">
      <alignment/>
    </xf>
    <xf numFmtId="173" fontId="0" fillId="37" borderId="35" xfId="0" applyNumberFormat="1" applyFill="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6" fillId="0" borderId="0" xfId="0" applyNumberFormat="1" applyFont="1" applyAlignment="1" quotePrefix="1">
      <alignment/>
    </xf>
    <xf numFmtId="0" fontId="16" fillId="0" borderId="0" xfId="0" applyNumberFormat="1" applyFont="1" applyFill="1" applyAlignment="1" quotePrefix="1">
      <alignment wrapText="1"/>
    </xf>
    <xf numFmtId="0" fontId="16" fillId="0" borderId="0" xfId="0" applyNumberFormat="1" applyFont="1" applyFill="1" applyAlignment="1">
      <alignment wrapText="1"/>
    </xf>
    <xf numFmtId="0" fontId="63" fillId="0" borderId="0" xfId="0" applyNumberFormat="1" applyFont="1" applyAlignment="1" quotePrefix="1">
      <alignment/>
    </xf>
    <xf numFmtId="0" fontId="63" fillId="0" borderId="0" xfId="0" applyNumberFormat="1" applyFont="1" applyFill="1" applyAlignment="1" quotePrefix="1">
      <alignment wrapText="1"/>
    </xf>
    <xf numFmtId="0" fontId="16" fillId="0" borderId="0" xfId="0" applyNumberFormat="1" applyFont="1" applyFill="1" applyAlignment="1" quotePrefix="1">
      <alignment/>
    </xf>
    <xf numFmtId="0" fontId="16" fillId="0" borderId="0" xfId="0" applyFont="1" applyAlignment="1">
      <alignment/>
    </xf>
    <xf numFmtId="0" fontId="16" fillId="0" borderId="0" xfId="0" applyFont="1" applyAlignment="1">
      <alignment wrapText="1"/>
    </xf>
    <xf numFmtId="0" fontId="16" fillId="0" borderId="0" xfId="59" applyNumberFormat="1" applyFont="1" applyFill="1" applyAlignment="1" quotePrefix="1">
      <alignment wrapText="1"/>
      <protection/>
    </xf>
    <xf numFmtId="0" fontId="63" fillId="0" borderId="0" xfId="0" applyNumberFormat="1" applyFont="1" applyFill="1" applyAlignment="1">
      <alignment wrapText="1"/>
    </xf>
    <xf numFmtId="11" fontId="0" fillId="0" borderId="30" xfId="0" applyNumberFormat="1" applyBorder="1" applyAlignment="1">
      <alignment horizontal="center" vertical="center"/>
    </xf>
    <xf numFmtId="11" fontId="0" fillId="0" borderId="32" xfId="0" applyNumberFormat="1" applyBorder="1" applyAlignment="1">
      <alignment horizontal="center" vertical="center"/>
    </xf>
    <xf numFmtId="0" fontId="0" fillId="0" borderId="16" xfId="0" applyBorder="1" applyAlignment="1">
      <alignment/>
    </xf>
    <xf numFmtId="0" fontId="0" fillId="0" borderId="0" xfId="0" applyFont="1" applyBorder="1" applyAlignment="1">
      <alignment/>
    </xf>
    <xf numFmtId="0" fontId="0" fillId="0" borderId="13" xfId="0" applyFont="1" applyBorder="1" applyAlignment="1">
      <alignment/>
    </xf>
    <xf numFmtId="0" fontId="0" fillId="44" borderId="16" xfId="0" applyFont="1" applyFill="1" applyBorder="1" applyAlignment="1">
      <alignment/>
    </xf>
    <xf numFmtId="0" fontId="0" fillId="44" borderId="0" xfId="0" applyFont="1" applyFill="1" applyBorder="1" applyAlignment="1">
      <alignment/>
    </xf>
    <xf numFmtId="0" fontId="0" fillId="44" borderId="13" xfId="0" applyFont="1" applyFill="1" applyBorder="1" applyAlignment="1">
      <alignment/>
    </xf>
    <xf numFmtId="0" fontId="0" fillId="44" borderId="0" xfId="0" applyFill="1" applyBorder="1" applyAlignment="1">
      <alignment/>
    </xf>
    <xf numFmtId="0" fontId="0" fillId="44" borderId="13" xfId="0" applyFill="1" applyBorder="1" applyAlignment="1">
      <alignment/>
    </xf>
    <xf numFmtId="0" fontId="0" fillId="44" borderId="40" xfId="0" applyFont="1" applyFill="1" applyBorder="1" applyAlignment="1">
      <alignment/>
    </xf>
    <xf numFmtId="0" fontId="0" fillId="44" borderId="41" xfId="0" applyFill="1" applyBorder="1" applyAlignment="1">
      <alignment/>
    </xf>
    <xf numFmtId="0" fontId="0" fillId="44" borderId="42" xfId="0" applyFill="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0" fillId="36" borderId="0" xfId="0" applyFill="1" applyAlignment="1">
      <alignment horizontal="center"/>
    </xf>
    <xf numFmtId="11" fontId="0" fillId="36" borderId="0" xfId="0" applyNumberFormat="1" applyFill="1" applyAlignment="1">
      <alignment horizontal="center"/>
    </xf>
    <xf numFmtId="0" fontId="0" fillId="0" borderId="38" xfId="0" applyBorder="1" applyAlignment="1">
      <alignment/>
    </xf>
    <xf numFmtId="0" fontId="0" fillId="0" borderId="43" xfId="0" applyBorder="1" applyAlignment="1">
      <alignment/>
    </xf>
    <xf numFmtId="11" fontId="0" fillId="0" borderId="43" xfId="0" applyNumberFormat="1" applyBorder="1" applyAlignment="1">
      <alignment horizontal="center" vertical="center"/>
    </xf>
    <xf numFmtId="11" fontId="0" fillId="0" borderId="44" xfId="0" applyNumberFormat="1" applyBorder="1" applyAlignment="1">
      <alignment horizontal="center" vertical="center"/>
    </xf>
    <xf numFmtId="0" fontId="25" fillId="0" borderId="0" xfId="0" applyNumberFormat="1" applyFont="1" applyFill="1" applyAlignment="1">
      <alignment/>
    </xf>
    <xf numFmtId="0" fontId="25" fillId="0" borderId="0" xfId="0" applyNumberFormat="1" applyFont="1" applyAlignment="1" quotePrefix="1">
      <alignment/>
    </xf>
    <xf numFmtId="0" fontId="25" fillId="0" borderId="0" xfId="0" applyNumberFormat="1" applyFont="1" applyFill="1" applyAlignment="1" quotePrefix="1">
      <alignment/>
    </xf>
    <xf numFmtId="0" fontId="25" fillId="0" borderId="0" xfId="59" applyNumberFormat="1" applyFont="1" applyFill="1" quotePrefix="1">
      <alignment/>
      <protection/>
    </xf>
    <xf numFmtId="0" fontId="64" fillId="0" borderId="0" xfId="0" applyNumberFormat="1" applyFont="1" applyFill="1" applyAlignment="1">
      <alignment/>
    </xf>
    <xf numFmtId="0" fontId="64" fillId="0" borderId="0" xfId="0" applyNumberFormat="1" applyFont="1" applyAlignment="1" quotePrefix="1">
      <alignment/>
    </xf>
    <xf numFmtId="0" fontId="64" fillId="0" borderId="0" xfId="0" applyNumberFormat="1" applyFont="1" applyFill="1" applyAlignment="1" quotePrefix="1">
      <alignment/>
    </xf>
    <xf numFmtId="0" fontId="63" fillId="0" borderId="0" xfId="0" applyNumberFormat="1" applyFont="1" applyFill="1" applyAlignment="1" quotePrefix="1">
      <alignment/>
    </xf>
    <xf numFmtId="0" fontId="25" fillId="0" borderId="0" xfId="0" applyNumberFormat="1" applyFont="1" applyFill="1" applyAlignment="1" quotePrefix="1">
      <alignment wrapText="1"/>
    </xf>
    <xf numFmtId="0" fontId="25" fillId="0" borderId="0" xfId="0" applyFont="1" applyAlignment="1">
      <alignment/>
    </xf>
    <xf numFmtId="0" fontId="0" fillId="0" borderId="45" xfId="0" applyBorder="1" applyAlignment="1">
      <alignment/>
    </xf>
    <xf numFmtId="0" fontId="0" fillId="0" borderId="46" xfId="0" applyBorder="1" applyAlignment="1">
      <alignment/>
    </xf>
    <xf numFmtId="11" fontId="0" fillId="0" borderId="47" xfId="0" applyNumberFormat="1" applyBorder="1" applyAlignment="1">
      <alignment horizontal="center" vertical="center"/>
    </xf>
    <xf numFmtId="11" fontId="0" fillId="0" borderId="48" xfId="0" applyNumberFormat="1" applyBorder="1" applyAlignment="1">
      <alignment horizontal="center" vertical="center"/>
    </xf>
    <xf numFmtId="11" fontId="0" fillId="37" borderId="43" xfId="0" applyNumberFormat="1" applyFill="1" applyBorder="1" applyAlignment="1">
      <alignment horizontal="center" vertical="center"/>
    </xf>
    <xf numFmtId="11" fontId="0" fillId="37" borderId="44" xfId="0" applyNumberFormat="1" applyFill="1" applyBorder="1" applyAlignment="1">
      <alignment horizontal="center" vertical="center"/>
    </xf>
    <xf numFmtId="173" fontId="0" fillId="37" borderId="43" xfId="0" applyNumberFormat="1" applyFill="1" applyBorder="1" applyAlignment="1">
      <alignment/>
    </xf>
    <xf numFmtId="0" fontId="1" fillId="41" borderId="17" xfId="0" applyFont="1" applyFill="1" applyBorder="1" applyAlignment="1">
      <alignment horizontal="center" wrapText="1"/>
    </xf>
    <xf numFmtId="0" fontId="0" fillId="41" borderId="27" xfId="0" applyFill="1" applyBorder="1" applyAlignment="1">
      <alignment horizontal="center" wrapText="1"/>
    </xf>
    <xf numFmtId="0" fontId="0" fillId="41" borderId="12" xfId="0" applyFill="1" applyBorder="1" applyAlignment="1">
      <alignment horizontal="center" wrapText="1"/>
    </xf>
    <xf numFmtId="0" fontId="5" fillId="41" borderId="41" xfId="0" applyFont="1" applyFill="1" applyBorder="1" applyAlignment="1">
      <alignment horizontal="center"/>
    </xf>
    <xf numFmtId="0" fontId="5" fillId="41" borderId="41" xfId="0" applyFont="1" applyFill="1" applyBorder="1" applyAlignment="1">
      <alignment/>
    </xf>
    <xf numFmtId="0" fontId="5" fillId="41" borderId="42" xfId="0" applyFont="1" applyFill="1" applyBorder="1" applyAlignment="1">
      <alignment/>
    </xf>
    <xf numFmtId="0" fontId="0" fillId="41" borderId="27" xfId="0" applyFill="1" applyBorder="1" applyAlignment="1">
      <alignment wrapText="1"/>
    </xf>
    <xf numFmtId="0" fontId="0" fillId="41" borderId="12" xfId="0" applyFill="1" applyBorder="1" applyAlignment="1">
      <alignment wrapText="1"/>
    </xf>
    <xf numFmtId="0" fontId="0" fillId="38" borderId="27" xfId="0" applyFill="1" applyBorder="1" applyAlignment="1">
      <alignment horizontal="center"/>
    </xf>
    <xf numFmtId="0" fontId="0" fillId="38" borderId="27" xfId="0" applyFill="1" applyBorder="1" applyAlignment="1">
      <alignment/>
    </xf>
    <xf numFmtId="170" fontId="0" fillId="38" borderId="27" xfId="0" applyNumberFormat="1" applyFill="1" applyBorder="1" applyAlignment="1">
      <alignment horizontal="center"/>
    </xf>
    <xf numFmtId="0" fontId="1" fillId="41" borderId="16" xfId="0" applyFont="1" applyFill="1" applyBorder="1" applyAlignment="1">
      <alignment/>
    </xf>
    <xf numFmtId="0" fontId="1" fillId="41" borderId="13" xfId="0" applyFont="1" applyFill="1" applyBorder="1" applyAlignment="1">
      <alignment/>
    </xf>
    <xf numFmtId="0" fontId="65" fillId="0" borderId="17" xfId="57" applyFont="1" applyFill="1" applyBorder="1" applyAlignment="1">
      <alignment horizontal="center" vertical="center"/>
      <protection/>
    </xf>
    <xf numFmtId="0" fontId="65" fillId="0" borderId="27" xfId="57" applyFont="1" applyFill="1" applyBorder="1" applyAlignment="1">
      <alignment horizontal="center" vertical="center"/>
      <protection/>
    </xf>
    <xf numFmtId="0" fontId="65" fillId="0" borderId="12" xfId="57" applyFont="1" applyFill="1" applyBorder="1" applyAlignment="1">
      <alignment horizontal="center" vertical="center"/>
      <protection/>
    </xf>
    <xf numFmtId="0" fontId="0" fillId="41" borderId="21" xfId="0" applyFont="1" applyFill="1" applyBorder="1" applyAlignment="1">
      <alignment horizontal="center" vertical="center" wrapText="1"/>
    </xf>
    <xf numFmtId="0" fontId="0" fillId="41" borderId="49" xfId="0" applyFill="1" applyBorder="1" applyAlignment="1">
      <alignment horizontal="center"/>
    </xf>
    <xf numFmtId="0" fontId="0" fillId="41" borderId="23" xfId="0" applyFill="1" applyBorder="1" applyAlignment="1">
      <alignment horizontal="center"/>
    </xf>
    <xf numFmtId="0" fontId="0" fillId="41" borderId="16" xfId="0" applyFill="1" applyBorder="1" applyAlignment="1">
      <alignment horizontal="center"/>
    </xf>
    <xf numFmtId="0" fontId="0" fillId="41" borderId="0" xfId="0" applyFill="1" applyBorder="1" applyAlignment="1">
      <alignment horizontal="center"/>
    </xf>
    <xf numFmtId="0" fontId="0" fillId="41" borderId="13" xfId="0" applyFill="1" applyBorder="1" applyAlignment="1">
      <alignment horizontal="center"/>
    </xf>
    <xf numFmtId="0" fontId="5" fillId="41" borderId="50" xfId="0" applyFont="1" applyFill="1" applyBorder="1" applyAlignment="1">
      <alignment horizontal="center" wrapText="1"/>
    </xf>
    <xf numFmtId="0" fontId="9" fillId="41" borderId="51" xfId="0" applyFont="1" applyFill="1" applyBorder="1" applyAlignment="1">
      <alignment horizontal="center"/>
    </xf>
    <xf numFmtId="0" fontId="9" fillId="41" borderId="52" xfId="0" applyFont="1" applyFill="1" applyBorder="1" applyAlignment="1">
      <alignment horizontal="center"/>
    </xf>
    <xf numFmtId="0" fontId="1" fillId="36" borderId="16" xfId="0" applyFont="1" applyFill="1" applyBorder="1" applyAlignment="1">
      <alignment/>
    </xf>
    <xf numFmtId="0" fontId="1" fillId="36" borderId="13" xfId="0" applyFont="1" applyFill="1" applyBorder="1" applyAlignment="1">
      <alignment/>
    </xf>
    <xf numFmtId="0" fontId="1" fillId="41" borderId="21" xfId="0" applyFont="1" applyFill="1" applyBorder="1" applyAlignment="1">
      <alignment horizontal="center" wrapText="1"/>
    </xf>
    <xf numFmtId="0" fontId="1" fillId="41" borderId="23" xfId="0" applyFont="1" applyFill="1" applyBorder="1" applyAlignment="1">
      <alignment horizontal="center" wrapText="1"/>
    </xf>
    <xf numFmtId="0" fontId="0" fillId="41" borderId="13" xfId="0" applyFill="1" applyBorder="1" applyAlignment="1">
      <alignment/>
    </xf>
    <xf numFmtId="0" fontId="13" fillId="0" borderId="21"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2" xfId="0" applyBorder="1" applyAlignment="1">
      <alignment horizontal="center" vertical="center" wrapText="1"/>
    </xf>
    <xf numFmtId="0" fontId="14" fillId="0" borderId="1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2" fillId="2" borderId="0" xfId="0" applyFont="1" applyFill="1" applyAlignment="1">
      <alignment horizontal="left" wrapText="1"/>
    </xf>
    <xf numFmtId="0" fontId="4" fillId="41" borderId="17" xfId="0" applyFont="1" applyFill="1" applyBorder="1" applyAlignment="1">
      <alignment horizontal="left" wrapText="1"/>
    </xf>
    <xf numFmtId="0" fontId="4" fillId="41" borderId="27" xfId="0" applyFont="1" applyFill="1" applyBorder="1" applyAlignment="1">
      <alignment horizontal="left" wrapText="1"/>
    </xf>
    <xf numFmtId="0" fontId="4" fillId="41" borderId="12" xfId="0" applyFont="1" applyFill="1" applyBorder="1" applyAlignment="1">
      <alignment horizontal="left" wrapText="1"/>
    </xf>
    <xf numFmtId="0" fontId="24" fillId="8" borderId="0" xfId="0" applyFont="1" applyFill="1" applyBorder="1" applyAlignment="1">
      <alignment horizontal="center"/>
    </xf>
    <xf numFmtId="0" fontId="66" fillId="0" borderId="0" xfId="0" applyFont="1" applyAlignment="1">
      <alignment horizontal="center" vertical="center"/>
    </xf>
    <xf numFmtId="0" fontId="24" fillId="8" borderId="0" xfId="0" applyFont="1" applyFill="1" applyAlignment="1">
      <alignment horizontal="left" vertical="center" wrapText="1"/>
    </xf>
    <xf numFmtId="0" fontId="24" fillId="47" borderId="0" xfId="0" applyFont="1" applyFill="1" applyBorder="1" applyAlignment="1">
      <alignment horizontal="left" vertical="center" wrapText="1"/>
    </xf>
    <xf numFmtId="0" fontId="15" fillId="0" borderId="21" xfId="0" applyFont="1" applyBorder="1" applyAlignment="1">
      <alignment horizontal="center"/>
    </xf>
    <xf numFmtId="0" fontId="15" fillId="0" borderId="49" xfId="0" applyFont="1" applyBorder="1" applyAlignment="1">
      <alignment horizontal="center"/>
    </xf>
    <xf numFmtId="0" fontId="15" fillId="0" borderId="23"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OEHHA_RISK_VALUES" xfId="59"/>
    <cellStyle name="Note" xfId="60"/>
    <cellStyle name="Output" xfId="61"/>
    <cellStyle name="Percent" xfId="62"/>
    <cellStyle name="Title" xfId="63"/>
    <cellStyle name="Total" xfId="64"/>
    <cellStyle name="Warning Text" xfId="65"/>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5" formatCode="d-mmm-yy"/>
      <border/>
    </dxf>
    <dxf>
      <alignment vertical="center" readingOrder="0"/>
      <border/>
    </dxf>
    <dxf>
      <alignment horizontal="center" readingOrder="0"/>
      <border/>
    </dxf>
    <dxf>
      <fill>
        <patternFill patternType="solid">
          <bgColor rgb="FFC0C0C0"/>
        </patternFill>
      </fill>
      <border/>
    </dxf>
    <dxf>
      <numFmt numFmtId="173" formatCode="0;0;;@"/>
      <border/>
    </dxf>
    <dxf>
      <border>
        <left style="thin"/>
        <right style="thin"/>
        <top style="thin"/>
        <bottom style="thin"/>
      </border>
    </dxf>
    <dxf>
      <fill>
        <patternFill patternType="solid">
          <bgColor rgb="FFE3E3E3"/>
        </patternFill>
      </fill>
      <border/>
    </dxf>
    <dxf>
      <border>
        <top style="thin"/>
      </border>
    </dxf>
    <dxf>
      <border>
        <right style="thin"/>
        <bottom style="thin"/>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4.xml" /><Relationship Id="rId13" Type="http://schemas.openxmlformats.org/officeDocument/2006/relationships/pivotCacheDefinition" Target="pivotCache/pivotCacheDefinition3.xml" /><Relationship Id="rId14" Type="http://schemas.openxmlformats.org/officeDocument/2006/relationships/pivotCacheDefinition" Target="pivotCache/pivotCacheDefinition5.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4"/>
  </cacheSource>
  <cacheFields count="4">
    <cacheField name="Substance">
      <sharedItems containsMixedTypes="0" count="67">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t-Butyl acetat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Acetate"/>
        <s v="1,2,4-trimethylbenzene"/>
        <s v="PGME"/>
        <s v="EGBE"/>
        <s v="Methyl hydrazine"/>
        <s v="Xylene "/>
        <s v="MEK"/>
        <s v="MIK"/>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3"/>
  </cacheSource>
  <cacheFields count="4">
    <cacheField name="Substance">
      <sharedItems containsMixedTypes="0" count="66">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Methyl hydrazine"/>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Acetate"/>
        <s v="1,2,4-trimethylbenzene"/>
        <s v="PGME"/>
        <s v="EGBE"/>
        <s v="Xylene "/>
        <s v="MEK"/>
        <s v="MIK"/>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J7:M67" sheet="Coating 2"/>
  </cacheSource>
  <cacheFields count="4">
    <cacheField name="Substance">
      <sharedItems containsMixedTypes="0" count="67">
        <s v="Ethylene glycol monobutyl ether"/>
        <s v="Ethyl benzene"/>
        <s v="tert-Butyl alcohol"/>
        <s v="Hexane"/>
        <s v="Isopropyl alcohol"/>
        <s v="Methyl ethyl ketone"/>
        <s v="Vinyl chloride"/>
        <s v="Naphthalene"/>
        <s v="Propylene glycol monomethyl ether"/>
        <s v="Sodium dichromate"/>
        <s v="Toluene"/>
        <s v="Xylene"/>
        <s v="1,2,4-Trimethylbenze"/>
        <s v="2,2,4-Trimethylpentane"/>
        <s v="Carbon black extract"/>
        <s v="Methyl isobutyl ketone {Hexone}"/>
        <s v="Vinyl bromide"/>
        <s v="Propylene glycol monomethyl ether acetate"/>
        <s v="Polymeric (Oligo) HDI"/>
        <s v="Aluminum"/>
        <s v="Aluminum oxide (fibrous)"/>
        <s v="Antimony"/>
        <s v="Antimony trioxide"/>
        <s v="Arsenic"/>
        <s v="Arsenic compounds (inorganic)"/>
        <s v="Arsenic compounds (other than inorganic)"/>
        <s v="Barium"/>
        <s v="Barium chromate"/>
        <s v="Beryllium"/>
        <s v="Cadmium"/>
        <s v="Calcium chromate"/>
        <s v="Chromium"/>
        <s v="Chromium trioxide"/>
        <s v="Chromium, hexavalent"/>
        <s v="Cobalt"/>
        <s v="Copper"/>
        <s v="Lead"/>
        <s v="Lead chromate"/>
        <s v="Lead acetate"/>
        <s v="Acetaldehyde"/>
        <s v="Acrolein"/>
        <s v="Allyl chloride"/>
        <s v="Ammonia"/>
        <s v="Ammonium nitrate"/>
        <s v="Ammonium sulfate"/>
        <s v="Asbestos"/>
        <s v="Benz[a]anthracene"/>
        <s v="Benzal chloride"/>
        <s v="Benzamide"/>
        <s v="Benzene"/>
        <s v="Benzidine (and its salts)"/>
        <s v="Benzidine-based dyes"/>
        <s v="Benzo[a]pyrene"/>
        <s v="Benzo[b]fluoranthene"/>
        <s v="Benzo[e]pyrene"/>
        <s v="Benzo[g,h,i]perylene"/>
        <s v="Benzo[j]fluoranthene"/>
        <s v="Benzo[k]fluoranthene"/>
        <s v="Benzoyl peroxide"/>
        <s v="PGME Acetate"/>
        <s v="1,2,4-trimethylbenzene"/>
        <s v="PGME"/>
        <s v="EGBE"/>
        <s v="Methyl hydrazine"/>
        <s v="Xylene "/>
        <s v="MEK"/>
        <s v="MIK"/>
      </sharedItems>
    </cacheField>
    <cacheField name="CAS #">
      <sharedItems containsSemiMixedTypes="0" containsString="0" containsMixedTypes="0" containsNumber="1" containsInteger="1"/>
    </cacheField>
    <cacheField name="Lbs/Hr">
      <sharedItems containsSemiMixedTypes="0" containsString="0" containsMixedTypes="0" containsNumber="1"/>
    </cacheField>
    <cacheField name="Lbs/Y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1:D251" sheet="Subtotals"/>
  </cacheSource>
  <cacheFields count="4">
    <cacheField name="Coating ">
      <sharedItems containsMixedTypes="1" containsNumber="1" containsInteger="1" count="10">
        <n v="1"/>
        <n v="2"/>
        <n v="3"/>
        <n v="4"/>
        <s v="Cleanup 1"/>
        <n v="5"/>
        <n v="6"/>
        <n v="7"/>
        <n v="8"/>
        <n v="9"/>
      </sharedItems>
    </cacheField>
    <cacheField name="Substance">
      <sharedItems containsSemiMixedTypes="0" containsString="0" containsMixedTypes="0" containsNumber="1" containsInteger="1" count="2">
        <e v="#N/A"/>
        <n v="0"/>
      </sharedItems>
    </cacheField>
    <cacheField name="Lbs/Hr">
      <sharedItems containsSemiMixedTypes="0" containsString="0" containsMixedTypes="0" containsNumber="1" containsInteger="1"/>
    </cacheField>
    <cacheField name="Lbs/Yr">
      <sharedItems containsSemiMixedTypes="0" containsString="0" containsMixedTypes="0" containsNumber="1" containsInteg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worksheetSource ref="B1:D251" sheet="Subtotals"/>
  </cacheSource>
  <cacheFields count="3">
    <cacheField name="Substance">
      <sharedItems containsSemiMixedTypes="0" containsString="0" containsMixedTypes="0" containsNumber="1" containsInteger="1" count="2">
        <e v="#N/A"/>
        <n v="0"/>
      </sharedItems>
    </cacheField>
    <cacheField name="Lbs/Hr">
      <sharedItems containsSemiMixedTypes="0" containsString="0" containsMixedTypes="0" containsNumber="1" containsInteger="1"/>
    </cacheField>
    <cacheField name="Lbs/Yr">
      <sharedItems containsSemiMixedTypes="0" containsString="0" containsMixedTypes="0" containsNumber="1" containsInteg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J7:M67" sheet="Coating1"/>
  </cacheSource>
  <cacheFields count="4">
    <cacheField name="Substance">
      <sharedItems containsSemiMixedTypes="0" containsString="0" containsMixedTypes="0" containsNumber="1" containsInteger="1" count="2">
        <e v="#N/A"/>
        <n v="0"/>
      </sharedItems>
    </cacheField>
    <cacheField name="CAS #">
      <sharedItems containsSemiMixedTypes="0" containsString="0" containsMixedTypes="0" containsNumber="1" containsInteger="1"/>
    </cacheField>
    <cacheField name="Lbs/Hr">
      <sharedItems containsMixedTypes="0"/>
    </cacheField>
    <cacheField name="Lbs/Y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9" firstHeaderRow="1" firstDataRow="2" firstDataCol="1"/>
  <pivotFields count="4">
    <pivotField axis="axisRow" compact="0" outline="0" subtotalTop="0" showAll="0" sortType="ascending">
      <items count="3">
        <item m="1" x="1"/>
        <item x="0"/>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1">
    <i>
      <x v="1"/>
    </i>
  </rowItems>
  <colFields count="1">
    <field x="-2"/>
  </colFields>
  <colItems count="2">
    <i>
      <x/>
    </i>
    <i i="1">
      <x v="1"/>
    </i>
  </colItems>
  <dataFields count="2">
    <dataField name="Sum of Lbs/Hr" fld="2" baseField="0" baseItem="0"/>
    <dataField name="Sum of Lbs/Yr" fld="3" baseField="0" baseItem="0"/>
  </dataFields>
  <formats count="6">
    <format dxfId="44">
      <pivotArea outline="0" fieldPosition="0">
        <references count="1">
          <reference field="0" count="0"/>
        </references>
      </pivotArea>
    </format>
    <format dxfId="45">
      <pivotArea outline="0" fieldPosition="0">
        <references count="1">
          <reference field="0" count="0"/>
        </references>
      </pivotArea>
    </format>
    <format dxfId="46">
      <pivotArea outline="0" fieldPosition="0">
        <references count="1">
          <reference field="0" count="0"/>
        </references>
      </pivotArea>
    </format>
    <format dxfId="47">
      <pivotArea outline="0" fieldPosition="0">
        <references count="1">
          <reference field="0" count="0"/>
        </references>
      </pivotArea>
    </format>
    <format dxfId="47">
      <pivotArea outline="0" fieldPosition="0" dataOnly="0" labelOnly="1">
        <references count="1">
          <reference field="0" count="0"/>
        </references>
      </pivotArea>
    </format>
    <format dxfId="48">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5"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8">
        <item x="12"/>
        <item m="1" x="60"/>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2"/>
        <item x="1"/>
        <item x="0"/>
        <item x="3"/>
        <item x="4"/>
        <item x="36"/>
        <item x="38"/>
        <item x="37"/>
        <item m="1" x="65"/>
        <item x="5"/>
        <item m="1" x="63"/>
        <item x="15"/>
        <item m="1" x="66"/>
        <item x="7"/>
        <item m="1" x="61"/>
        <item m="1" x="59"/>
        <item x="18"/>
        <item x="8"/>
        <item x="17"/>
        <item x="9"/>
        <item x="2"/>
        <item x="10"/>
        <item x="16"/>
        <item x="6"/>
        <item x="11"/>
        <item m="1" x="64"/>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2"/>
    </i>
    <i>
      <x v="54"/>
    </i>
    <i>
      <x v="57"/>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44">
      <pivotArea outline="0" fieldPosition="0">
        <references count="1">
          <reference field="0" count="0"/>
        </references>
      </pivotArea>
    </format>
    <format dxfId="45">
      <pivotArea outline="0" fieldPosition="0">
        <references count="1">
          <reference field="0" count="0"/>
        </references>
      </pivotArea>
    </format>
    <format dxfId="46">
      <pivotArea outline="0" fieldPosition="0">
        <references count="1">
          <reference field="0" count="0"/>
        </references>
      </pivotArea>
    </format>
    <format dxfId="47">
      <pivotArea outline="0" fieldPosition="0">
        <references count="1">
          <reference field="0" count="0"/>
        </references>
      </pivotArea>
    </format>
    <format dxfId="47">
      <pivotArea outline="0" fieldPosition="0" dataOnly="0" labelOnly="1">
        <references count="1">
          <reference field="0" count="0"/>
        </references>
      </pivotArea>
    </format>
    <format dxfId="48">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16"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7">
        <item x="12"/>
        <item m="1" x="60"/>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2"/>
        <item x="1"/>
        <item x="0"/>
        <item x="3"/>
        <item x="4"/>
        <item x="36"/>
        <item x="38"/>
        <item x="37"/>
        <item m="1" x="64"/>
        <item x="5"/>
        <item x="18"/>
        <item x="15"/>
        <item m="1" x="65"/>
        <item x="7"/>
        <item m="1" x="61"/>
        <item m="1" x="59"/>
        <item x="8"/>
        <item x="17"/>
        <item x="9"/>
        <item x="2"/>
        <item x="10"/>
        <item x="16"/>
        <item x="6"/>
        <item x="11"/>
        <item m="1" x="63"/>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1"/>
    </i>
    <i>
      <x v="52"/>
    </i>
    <i>
      <x v="54"/>
    </i>
    <i>
      <x v="57"/>
    </i>
    <i>
      <x v="58"/>
    </i>
    <i>
      <x v="59"/>
    </i>
    <i>
      <x v="60"/>
    </i>
    <i>
      <x v="61"/>
    </i>
    <i>
      <x v="62"/>
    </i>
    <i>
      <x v="63"/>
    </i>
    <i>
      <x v="64"/>
    </i>
  </rowItems>
  <colFields count="1">
    <field x="-2"/>
  </colFields>
  <colItems count="2">
    <i>
      <x/>
    </i>
    <i i="1">
      <x v="1"/>
    </i>
  </colItems>
  <dataFields count="2">
    <dataField name="Sum of Lbs/Hr" fld="2" baseField="0" baseItem="0"/>
    <dataField name="Sum of Lbs/Yr" fld="3" baseField="0" baseItem="0"/>
  </dataFields>
  <formats count="6">
    <format dxfId="44">
      <pivotArea outline="0" fieldPosition="0">
        <references count="1">
          <reference field="0" count="0"/>
        </references>
      </pivotArea>
    </format>
    <format dxfId="45">
      <pivotArea outline="0" fieldPosition="0">
        <references count="1">
          <reference field="0" count="0"/>
        </references>
      </pivotArea>
    </format>
    <format dxfId="46">
      <pivotArea outline="0" fieldPosition="0">
        <references count="1">
          <reference field="0" count="0"/>
        </references>
      </pivotArea>
    </format>
    <format dxfId="47">
      <pivotArea outline="0" fieldPosition="0">
        <references count="1">
          <reference field="0" count="0"/>
        </references>
      </pivotArea>
    </format>
    <format dxfId="47">
      <pivotArea outline="0" fieldPosition="0" dataOnly="0" labelOnly="1">
        <references count="1">
          <reference field="0" count="0"/>
        </references>
      </pivotArea>
    </format>
    <format dxfId="48">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7"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O7:Q67" firstHeaderRow="1" firstDataRow="2" firstDataCol="1"/>
  <pivotFields count="4">
    <pivotField axis="axisRow" compact="0" outline="0" subtotalTop="0" showAll="0" sortType="ascending">
      <items count="68">
        <item x="12"/>
        <item m="1" x="60"/>
        <item x="13"/>
        <item x="39"/>
        <item x="40"/>
        <item x="41"/>
        <item x="19"/>
        <item x="20"/>
        <item x="42"/>
        <item x="43"/>
        <item x="44"/>
        <item x="21"/>
        <item x="22"/>
        <item x="23"/>
        <item x="24"/>
        <item x="25"/>
        <item x="45"/>
        <item x="26"/>
        <item x="27"/>
        <item x="46"/>
        <item x="47"/>
        <item x="48"/>
        <item x="49"/>
        <item x="50"/>
        <item x="51"/>
        <item x="52"/>
        <item x="53"/>
        <item x="54"/>
        <item x="55"/>
        <item x="56"/>
        <item x="57"/>
        <item x="58"/>
        <item x="28"/>
        <item x="29"/>
        <item x="30"/>
        <item x="14"/>
        <item x="31"/>
        <item x="32"/>
        <item x="33"/>
        <item x="34"/>
        <item x="35"/>
        <item m="1" x="62"/>
        <item x="1"/>
        <item x="0"/>
        <item x="3"/>
        <item x="4"/>
        <item x="36"/>
        <item x="38"/>
        <item x="37"/>
        <item m="1" x="65"/>
        <item x="5"/>
        <item m="1" x="63"/>
        <item x="15"/>
        <item m="1" x="66"/>
        <item x="7"/>
        <item m="1" x="61"/>
        <item m="1" x="59"/>
        <item x="8"/>
        <item x="17"/>
        <item x="9"/>
        <item x="18"/>
        <item x="2"/>
        <item x="10"/>
        <item x="16"/>
        <item x="6"/>
        <item x="11"/>
        <item m="1" x="64"/>
        <item t="default"/>
      </items>
    </pivotField>
    <pivotField compact="0" outline="0" subtotalTop="0" showAll="0"/>
    <pivotField dataField="1" compact="0" outline="0" subtotalTop="0" showAll="0" numFmtId="11"/>
    <pivotField dataField="1" compact="0" outline="0" subtotalTop="0" showAll="0" numFmtId="11"/>
  </pivotFields>
  <rowFields count="1">
    <field x="0"/>
  </rowFields>
  <rowItems count="59">
    <i>
      <x/>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2"/>
    </i>
    <i>
      <x v="43"/>
    </i>
    <i>
      <x v="44"/>
    </i>
    <i>
      <x v="45"/>
    </i>
    <i>
      <x v="46"/>
    </i>
    <i>
      <x v="47"/>
    </i>
    <i>
      <x v="48"/>
    </i>
    <i>
      <x v="50"/>
    </i>
    <i>
      <x v="52"/>
    </i>
    <i>
      <x v="54"/>
    </i>
    <i>
      <x v="57"/>
    </i>
    <i>
      <x v="58"/>
    </i>
    <i>
      <x v="59"/>
    </i>
    <i>
      <x v="60"/>
    </i>
    <i>
      <x v="61"/>
    </i>
    <i>
      <x v="62"/>
    </i>
    <i>
      <x v="63"/>
    </i>
    <i>
      <x v="64"/>
    </i>
    <i>
      <x v="65"/>
    </i>
  </rowItems>
  <colFields count="1">
    <field x="-2"/>
  </colFields>
  <colItems count="2">
    <i>
      <x/>
    </i>
    <i i="1">
      <x v="1"/>
    </i>
  </colItems>
  <dataFields count="2">
    <dataField name="Sum of Lbs/Hr" fld="2" baseField="0" baseItem="0"/>
    <dataField name="Sum of Lbs/Yr" fld="3" baseField="0" baseItem="0"/>
  </dataFields>
  <formats count="6">
    <format dxfId="44">
      <pivotArea outline="0" fieldPosition="0">
        <references count="1">
          <reference field="0" count="0"/>
        </references>
      </pivotArea>
    </format>
    <format dxfId="45">
      <pivotArea outline="0" fieldPosition="0">
        <references count="1">
          <reference field="0" count="0"/>
        </references>
      </pivotArea>
    </format>
    <format dxfId="46">
      <pivotArea outline="0" fieldPosition="0">
        <references count="1">
          <reference field="0" count="0"/>
        </references>
      </pivotArea>
    </format>
    <format dxfId="47">
      <pivotArea outline="0" fieldPosition="0">
        <references count="1">
          <reference field="0" count="0"/>
        </references>
      </pivotArea>
    </format>
    <format dxfId="47">
      <pivotArea outline="0" fieldPosition="0" dataOnly="0" labelOnly="1">
        <references count="1">
          <reference field="0" count="0"/>
        </references>
      </pivotArea>
    </format>
    <format dxfId="48">
      <pivotArea outline="0" fieldPosition="0" dataOnly="0" labelOnly="1">
        <references count="1">
          <reference field="0" count="0"/>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13"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F2:I13" firstHeaderRow="1" firstDataRow="2" firstDataCol="2"/>
  <pivotFields count="4">
    <pivotField axis="axisRow" compact="0" outline="0" subtotalTop="0" showAll="0">
      <items count="11">
        <item x="0"/>
        <item x="1"/>
        <item x="2"/>
        <item x="3"/>
        <item m="1" x="5"/>
        <item m="1" x="6"/>
        <item m="1" x="7"/>
        <item m="1" x="8"/>
        <item m="1" x="9"/>
        <item x="4"/>
        <item t="default"/>
      </items>
    </pivotField>
    <pivotField axis="axisRow" compact="0" outline="0" subtotalTop="0" showAll="0" sortType="ascending">
      <items count="3">
        <item m="1" x="1"/>
        <item x="0"/>
        <item t="default"/>
      </items>
    </pivotField>
    <pivotField dataField="1" compact="0" outline="0" subtotalTop="0" showAll="0" numFmtId="11"/>
    <pivotField dataField="1" compact="0" outline="0" subtotalTop="0" showAll="0" numFmtId="11"/>
  </pivotFields>
  <rowFields count="2">
    <field x="0"/>
    <field x="1"/>
  </rowFields>
  <rowItems count="10">
    <i>
      <x/>
      <x v="1"/>
    </i>
    <i t="default">
      <x/>
    </i>
    <i>
      <x v="1"/>
      <x v="1"/>
    </i>
    <i t="default">
      <x v="1"/>
    </i>
    <i>
      <x v="2"/>
      <x v="1"/>
    </i>
    <i t="default">
      <x v="2"/>
    </i>
    <i>
      <x v="3"/>
      <x v="1"/>
    </i>
    <i t="default">
      <x v="3"/>
    </i>
    <i>
      <x v="9"/>
      <x v="1"/>
    </i>
    <i t="default">
      <x v="9"/>
    </i>
  </rowItems>
  <colFields count="1">
    <field x="-2"/>
  </colFields>
  <colItems count="2">
    <i>
      <x/>
    </i>
    <i i="1">
      <x v="1"/>
    </i>
  </colItems>
  <dataFields count="2">
    <dataField name="Sum of Lbs/Hr" fld="2" baseField="0" baseItem="0" numFmtId="11"/>
    <dataField name="Sum of Lbs/Yr" fld="3" baseField="0" baseItem="0"/>
  </dataFields>
  <formats count="3">
    <format dxfId="44">
      <pivotArea outline="0" fieldPosition="0"/>
    </format>
    <format dxfId="46">
      <pivotArea outline="0" fieldPosition="0"/>
    </format>
    <format dxfId="45">
      <pivotArea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1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B1:D3" firstHeaderRow="1" firstDataRow="2" firstDataCol="1"/>
  <pivotFields count="3">
    <pivotField axis="axisRow" compact="0" outline="0" subtotalTop="0" showAll="0" sortType="ascending">
      <items count="3">
        <item m="1" x="1"/>
        <item x="0"/>
        <item t="default"/>
      </items>
    </pivotField>
    <pivotField dataField="1" compact="0" outline="0" subtotalTop="0" showAll="0" numFmtId="11"/>
    <pivotField dataField="1" compact="0" outline="0" subtotalTop="0" showAll="0" numFmtId="11"/>
  </pivotFields>
  <rowFields count="1">
    <field x="0"/>
  </rowFields>
  <rowItems count="1">
    <i>
      <x v="1"/>
    </i>
  </rowItems>
  <colFields count="1">
    <field x="-2"/>
  </colFields>
  <colItems count="2">
    <i>
      <x/>
    </i>
    <i i="1">
      <x v="1"/>
    </i>
  </colItems>
  <dataFields count="2">
    <dataField name="Sum of Lbs/Hr" fld="1" baseField="0" baseItem="0"/>
    <dataField name="Sum of Lbs/Yr" fld="2" baseField="0" baseItem="0"/>
  </dataFields>
  <formats count="12">
    <format dxfId="49">
      <pivotArea outline="0" fieldPosition="0" dataOnly="0" type="all"/>
    </format>
    <format dxfId="50">
      <pivotArea outline="0" fieldPosition="0">
        <references count="1">
          <reference field="0" count="1">
            <x v="0"/>
          </reference>
        </references>
      </pivotArea>
    </format>
    <format dxfId="50">
      <pivotArea outline="0" fieldPosition="0" dataOnly="0" labelOnly="1">
        <references count="1">
          <reference field="0" count="1">
            <x v="0"/>
          </reference>
        </references>
      </pivotArea>
    </format>
    <format dxfId="46">
      <pivotArea outline="0" fieldPosition="0">
        <references count="1">
          <reference field="0" count="1">
            <x v="0"/>
          </reference>
        </references>
      </pivotArea>
    </format>
    <format dxfId="46">
      <pivotArea outline="0" fieldPosition="0" dataOnly="0" labelOnly="1">
        <references count="1">
          <reference field="0" count="1">
            <x v="0"/>
          </reference>
        </references>
      </pivotArea>
    </format>
    <format dxfId="51">
      <pivotArea outline="0" fieldPosition="0"/>
    </format>
    <format dxfId="51">
      <pivotArea outline="0" fieldPosition="0" dataOnly="0" labelOnly="1">
        <references count="1">
          <reference field="0" count="0"/>
        </references>
      </pivotArea>
    </format>
    <format dxfId="44">
      <pivotArea outline="0" fieldPosition="0"/>
    </format>
    <format dxfId="45">
      <pivotArea outline="0" fieldPosition="0"/>
    </format>
    <format dxfId="46">
      <pivotArea outline="0" fieldPosition="0"/>
    </format>
    <format dxfId="52">
      <pivotArea outline="0" fieldPosition="0"/>
    </format>
    <format dxfId="53">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41"/>
  <sheetViews>
    <sheetView tabSelected="1" zoomScale="145" zoomScaleNormal="145" zoomScalePageLayoutView="0" workbookViewId="0" topLeftCell="A1">
      <selection activeCell="B4" sqref="B4"/>
    </sheetView>
  </sheetViews>
  <sheetFormatPr defaultColWidth="9.140625" defaultRowHeight="12.75"/>
  <cols>
    <col min="1" max="1" width="19.7109375" style="37" customWidth="1"/>
    <col min="2" max="2" width="19.140625" style="37" customWidth="1"/>
    <col min="3" max="3" width="10.00390625" style="48" customWidth="1"/>
    <col min="4" max="4" width="10.57421875" style="43" customWidth="1"/>
    <col min="5" max="5" width="9.57421875" style="43" customWidth="1"/>
    <col min="6" max="6" width="12.57421875" style="43" customWidth="1"/>
    <col min="7" max="7" width="28.28125" style="43" customWidth="1"/>
    <col min="8" max="8" width="11.00390625" style="43" customWidth="1"/>
    <col min="9" max="9" width="10.00390625" style="43" customWidth="1"/>
    <col min="10" max="10" width="9.140625" style="44" customWidth="1"/>
    <col min="11" max="12" width="9.140625" style="36" customWidth="1"/>
    <col min="13" max="16384" width="9.140625" style="37" customWidth="1"/>
  </cols>
  <sheetData>
    <row r="1" spans="1:10" ht="18.75" thickBot="1">
      <c r="A1" s="49" t="s">
        <v>25</v>
      </c>
      <c r="B1" s="221" t="s">
        <v>26</v>
      </c>
      <c r="C1" s="222"/>
      <c r="D1" s="222"/>
      <c r="E1" s="222"/>
      <c r="F1" s="222"/>
      <c r="G1" s="223"/>
      <c r="H1" s="218" t="s">
        <v>43</v>
      </c>
      <c r="I1" s="219"/>
      <c r="J1" s="220"/>
    </row>
    <row r="2" spans="1:10" ht="27" customHeight="1" thickBot="1">
      <c r="A2" s="50" t="s">
        <v>27</v>
      </c>
      <c r="B2" s="219" t="s">
        <v>958</v>
      </c>
      <c r="C2" s="224"/>
      <c r="D2" s="224"/>
      <c r="E2" s="224"/>
      <c r="F2" s="224"/>
      <c r="G2" s="225"/>
      <c r="H2" s="106"/>
      <c r="I2" s="51" t="s">
        <v>2</v>
      </c>
      <c r="J2" s="52" t="s">
        <v>44</v>
      </c>
    </row>
    <row r="3" spans="1:10" ht="13.5" thickBot="1">
      <c r="A3" s="69" t="s">
        <v>28</v>
      </c>
      <c r="B3" s="226" t="s">
        <v>29</v>
      </c>
      <c r="C3" s="227"/>
      <c r="D3" s="84" t="s">
        <v>30</v>
      </c>
      <c r="E3" s="228">
        <v>45209</v>
      </c>
      <c r="F3" s="228"/>
      <c r="G3" s="38"/>
      <c r="H3" s="107"/>
      <c r="I3" s="53">
        <v>2</v>
      </c>
      <c r="J3" s="54">
        <f>I3/$I$6</f>
        <v>0.4</v>
      </c>
    </row>
    <row r="4" spans="1:10" ht="12.75">
      <c r="A4" s="70" t="s">
        <v>31</v>
      </c>
      <c r="B4" s="80"/>
      <c r="C4" s="80"/>
      <c r="D4" s="81"/>
      <c r="E4" s="36"/>
      <c r="F4" s="39"/>
      <c r="G4" s="40"/>
      <c r="H4" s="107"/>
      <c r="I4" s="53">
        <v>2</v>
      </c>
      <c r="J4" s="54">
        <f>I4/$I$6</f>
        <v>0.4</v>
      </c>
    </row>
    <row r="5" spans="1:10" ht="13.5" thickBot="1">
      <c r="A5" s="70" t="s">
        <v>32</v>
      </c>
      <c r="B5" s="80"/>
      <c r="C5" s="80"/>
      <c r="D5" s="81"/>
      <c r="E5" s="36"/>
      <c r="F5" s="39"/>
      <c r="G5" s="40"/>
      <c r="H5" s="108"/>
      <c r="I5" s="55">
        <v>1</v>
      </c>
      <c r="J5" s="56">
        <f>I5/$I$6</f>
        <v>0.2</v>
      </c>
    </row>
    <row r="6" spans="1:10" ht="14.25" thickBot="1" thickTop="1">
      <c r="A6" s="71" t="s">
        <v>33</v>
      </c>
      <c r="B6" s="82"/>
      <c r="C6" s="82"/>
      <c r="D6" s="83"/>
      <c r="E6" s="41"/>
      <c r="F6" s="41"/>
      <c r="G6" s="42"/>
      <c r="H6" s="57" t="s">
        <v>45</v>
      </c>
      <c r="I6" s="57">
        <f>SUM(I3:I5)</f>
        <v>5</v>
      </c>
      <c r="J6" s="58">
        <f>SUM(J3:J5)</f>
        <v>1</v>
      </c>
    </row>
    <row r="7" spans="1:7" ht="19.5" thickBot="1" thickTop="1">
      <c r="A7" s="72" t="s">
        <v>34</v>
      </c>
      <c r="B7" s="86" t="s">
        <v>39</v>
      </c>
      <c r="C7" s="77"/>
      <c r="D7" s="240" t="s">
        <v>35</v>
      </c>
      <c r="E7" s="241"/>
      <c r="F7" s="241"/>
      <c r="G7" s="242"/>
    </row>
    <row r="8" spans="1:7" ht="13.5" customHeight="1" thickBot="1">
      <c r="A8" s="73" t="s">
        <v>38</v>
      </c>
      <c r="B8" s="117">
        <v>54.7</v>
      </c>
      <c r="C8" s="78"/>
      <c r="D8" s="234" t="s">
        <v>84</v>
      </c>
      <c r="E8" s="235"/>
      <c r="F8" s="235"/>
      <c r="G8" s="236"/>
    </row>
    <row r="9" spans="1:7" ht="13.5" thickBot="1">
      <c r="A9" s="74"/>
      <c r="B9" s="87" t="s">
        <v>40</v>
      </c>
      <c r="C9" s="90" t="s">
        <v>41</v>
      </c>
      <c r="D9" s="237"/>
      <c r="E9" s="238"/>
      <c r="F9" s="238"/>
      <c r="G9" s="239"/>
    </row>
    <row r="10" spans="1:7" ht="13.5" thickBot="1">
      <c r="A10" s="75" t="s">
        <v>0</v>
      </c>
      <c r="B10" s="118">
        <v>8</v>
      </c>
      <c r="C10" s="120">
        <v>365</v>
      </c>
      <c r="D10" s="237"/>
      <c r="E10" s="238"/>
      <c r="F10" s="238"/>
      <c r="G10" s="239"/>
    </row>
    <row r="11" spans="1:7" ht="13.5" thickBot="1">
      <c r="A11" s="73" t="s">
        <v>15</v>
      </c>
      <c r="B11" s="119">
        <v>98.75</v>
      </c>
      <c r="C11" s="79"/>
      <c r="D11" s="237"/>
      <c r="E11" s="238"/>
      <c r="F11" s="238"/>
      <c r="G11" s="239"/>
    </row>
    <row r="12" spans="1:7" ht="13.5" thickBot="1">
      <c r="A12" s="76"/>
      <c r="B12" s="88" t="s">
        <v>48</v>
      </c>
      <c r="C12" s="89" t="s">
        <v>42</v>
      </c>
      <c r="D12" s="237"/>
      <c r="E12" s="238"/>
      <c r="F12" s="238"/>
      <c r="G12" s="239"/>
    </row>
    <row r="13" spans="1:7" ht="13.5" thickBot="1">
      <c r="A13" s="73" t="s">
        <v>16</v>
      </c>
      <c r="B13" s="121" t="s">
        <v>47</v>
      </c>
      <c r="C13" s="122" t="e">
        <f>B8/H40</f>
        <v>#DIV/0!</v>
      </c>
      <c r="D13" s="237"/>
      <c r="E13" s="238"/>
      <c r="F13" s="238"/>
      <c r="G13" s="239"/>
    </row>
    <row r="14" spans="1:7" ht="22.5" customHeight="1" thickBot="1">
      <c r="A14" s="45"/>
      <c r="B14" s="39"/>
      <c r="C14" s="37"/>
      <c r="D14" s="237"/>
      <c r="E14" s="238"/>
      <c r="F14" s="238"/>
      <c r="G14" s="239"/>
    </row>
    <row r="15" spans="1:7" ht="22.5" customHeight="1" thickBot="1">
      <c r="A15" s="231" t="s">
        <v>856</v>
      </c>
      <c r="B15" s="232"/>
      <c r="C15" s="232"/>
      <c r="D15" s="232"/>
      <c r="E15" s="232"/>
      <c r="F15" s="232"/>
      <c r="G15" s="233"/>
    </row>
    <row r="16" spans="1:12" s="46" customFormat="1" ht="80.25" customHeight="1">
      <c r="A16" s="59" t="s">
        <v>1</v>
      </c>
      <c r="B16" s="245" t="s">
        <v>36</v>
      </c>
      <c r="C16" s="246"/>
      <c r="D16" s="60" t="s">
        <v>44</v>
      </c>
      <c r="E16" s="60" t="s">
        <v>3</v>
      </c>
      <c r="F16" s="60" t="s">
        <v>46</v>
      </c>
      <c r="G16" s="61" t="s">
        <v>78</v>
      </c>
      <c r="H16" s="61" t="s">
        <v>79</v>
      </c>
      <c r="I16" s="61" t="s">
        <v>80</v>
      </c>
      <c r="J16" s="62" t="s">
        <v>81</v>
      </c>
      <c r="K16" s="63" t="s">
        <v>82</v>
      </c>
      <c r="L16" s="61" t="s">
        <v>83</v>
      </c>
    </row>
    <row r="17" spans="1:12" ht="12.75">
      <c r="A17" s="64">
        <v>1</v>
      </c>
      <c r="B17" s="229"/>
      <c r="C17" s="247"/>
      <c r="D17" s="65"/>
      <c r="E17" s="65"/>
      <c r="F17" s="65"/>
      <c r="G17" s="65"/>
      <c r="H17" s="65"/>
      <c r="I17" s="65"/>
      <c r="J17" s="66"/>
      <c r="K17" s="67"/>
      <c r="L17" s="68"/>
    </row>
    <row r="18" spans="1:12" ht="12.75">
      <c r="A18" s="95" t="s">
        <v>22</v>
      </c>
      <c r="B18" s="96"/>
      <c r="C18" s="97"/>
      <c r="D18" s="98"/>
      <c r="E18" s="99"/>
      <c r="F18" s="110">
        <f>E18*D18</f>
        <v>0</v>
      </c>
      <c r="G18" s="105"/>
      <c r="H18" s="101"/>
      <c r="I18" s="109">
        <f>$C$10*H18</f>
        <v>0</v>
      </c>
      <c r="J18" s="112" t="e">
        <f>IF($B$13="y",$H$18/$B$10*D18*$C$13,$H$18/$B$10*D18)</f>
        <v>#DIV/0!</v>
      </c>
      <c r="K18" s="113" t="e">
        <f>IF($L$18="",$C$10*$B$10*J18,$L$18*D18)</f>
        <v>#DIV/0!</v>
      </c>
      <c r="L18" s="17"/>
    </row>
    <row r="19" spans="1:12" ht="12.75">
      <c r="A19" s="100" t="s">
        <v>52</v>
      </c>
      <c r="B19" s="96"/>
      <c r="C19" s="97"/>
      <c r="D19" s="98"/>
      <c r="E19" s="99"/>
      <c r="F19" s="110">
        <f>E19*D19</f>
        <v>0</v>
      </c>
      <c r="G19" s="65" t="s">
        <v>17</v>
      </c>
      <c r="H19" s="111">
        <f>G18*H18</f>
        <v>0</v>
      </c>
      <c r="I19" s="65"/>
      <c r="J19" s="112" t="e">
        <f>IF($B$13="y",$H$18/$B$10*D19*$C$13,$H$18/$B$10*D19)</f>
        <v>#DIV/0!</v>
      </c>
      <c r="K19" s="113" t="e">
        <f>IF($L$18="",$C$10*$B$10*J19,$L$18*D19)</f>
        <v>#DIV/0!</v>
      </c>
      <c r="L19" s="68"/>
    </row>
    <row r="20" spans="1:12" ht="12.75">
      <c r="A20" s="100" t="s">
        <v>53</v>
      </c>
      <c r="B20" s="96"/>
      <c r="C20" s="97"/>
      <c r="D20" s="101"/>
      <c r="E20" s="99"/>
      <c r="F20" s="110">
        <f>E20*D20</f>
        <v>0</v>
      </c>
      <c r="G20" s="65"/>
      <c r="H20" s="65"/>
      <c r="I20" s="65"/>
      <c r="J20" s="112" t="e">
        <f>IF($B$13="y",$H$18/$B$10*D20*$C$13,$H$18/$B$10*D20)</f>
        <v>#DIV/0!</v>
      </c>
      <c r="K20" s="113" t="e">
        <f>IF($L$18="",$C$10*$B$10*J20,$L$18*D20)</f>
        <v>#DIV/0!</v>
      </c>
      <c r="L20" s="68"/>
    </row>
    <row r="21" spans="1:12" ht="12.75">
      <c r="A21" s="76"/>
      <c r="B21" s="229"/>
      <c r="C21" s="230"/>
      <c r="D21" s="109">
        <f>SUM(D18:D20)</f>
        <v>0</v>
      </c>
      <c r="E21" s="91"/>
      <c r="F21" s="110">
        <f>SUM(F18:F20)</f>
        <v>0</v>
      </c>
      <c r="G21" s="65"/>
      <c r="H21" s="65"/>
      <c r="I21" s="65"/>
      <c r="J21" s="66"/>
      <c r="K21" s="67"/>
      <c r="L21" s="68"/>
    </row>
    <row r="22" spans="1:12" ht="12.75">
      <c r="A22" s="64">
        <v>2</v>
      </c>
      <c r="B22" s="229"/>
      <c r="C22" s="230"/>
      <c r="D22" s="65"/>
      <c r="E22" s="91"/>
      <c r="F22" s="91"/>
      <c r="G22" s="65"/>
      <c r="H22" s="65"/>
      <c r="I22" s="65"/>
      <c r="J22" s="66"/>
      <c r="K22" s="67"/>
      <c r="L22" s="68"/>
    </row>
    <row r="23" spans="1:12" ht="12.75">
      <c r="A23" s="102" t="s">
        <v>23</v>
      </c>
      <c r="B23" s="96"/>
      <c r="C23" s="97"/>
      <c r="D23" s="101"/>
      <c r="E23" s="99"/>
      <c r="F23" s="110">
        <f>E23*D23</f>
        <v>0</v>
      </c>
      <c r="G23" s="105"/>
      <c r="H23" s="101"/>
      <c r="I23" s="109">
        <f>$C$10*H23</f>
        <v>0</v>
      </c>
      <c r="J23" s="112" t="e">
        <f>IF($B$13="y",$H$23/$B$10*D23*$C$13,$H$23/$B$10*D23)</f>
        <v>#DIV/0!</v>
      </c>
      <c r="K23" s="113" t="e">
        <f>IF($L$23="",$C$10*$B$10*J23,$L$23*D23)</f>
        <v>#DIV/0!</v>
      </c>
      <c r="L23" s="17"/>
    </row>
    <row r="24" spans="1:12" ht="12.75">
      <c r="A24" s="100" t="s">
        <v>54</v>
      </c>
      <c r="B24" s="96"/>
      <c r="C24" s="97"/>
      <c r="D24" s="101"/>
      <c r="E24" s="99"/>
      <c r="F24" s="110">
        <f>E24*D24</f>
        <v>0</v>
      </c>
      <c r="G24" s="65" t="s">
        <v>17</v>
      </c>
      <c r="H24" s="111">
        <f>G23*H23</f>
        <v>0</v>
      </c>
      <c r="I24" s="65"/>
      <c r="J24" s="112" t="e">
        <f>IF($B$13="y",$H$23/$B$10*D24*$C$13,$H$23/$B$10*D24)</f>
        <v>#DIV/0!</v>
      </c>
      <c r="K24" s="113" t="e">
        <f>IF($L$23="",$C$10*$B$10*J24,$L$23*D24)</f>
        <v>#DIV/0!</v>
      </c>
      <c r="L24" s="68"/>
    </row>
    <row r="25" spans="1:12" ht="12.75">
      <c r="A25" s="100" t="s">
        <v>55</v>
      </c>
      <c r="B25" s="96"/>
      <c r="C25" s="97"/>
      <c r="D25" s="101"/>
      <c r="E25" s="99"/>
      <c r="F25" s="110">
        <f>E25*D25</f>
        <v>0</v>
      </c>
      <c r="G25" s="65"/>
      <c r="H25" s="65"/>
      <c r="I25" s="65"/>
      <c r="J25" s="112" t="e">
        <f>IF($B$13="y",$H$23/$B$10*D25*$C$13,$H$23/$B$10*D25)</f>
        <v>#DIV/0!</v>
      </c>
      <c r="K25" s="113" t="e">
        <f>IF($L$23="",$C$10*$B$10*J25,$L$23*D25)</f>
        <v>#DIV/0!</v>
      </c>
      <c r="L25" s="68"/>
    </row>
    <row r="26" spans="1:12" ht="12.75">
      <c r="A26" s="76"/>
      <c r="B26" s="229"/>
      <c r="C26" s="230"/>
      <c r="D26" s="109">
        <f>SUM(D23:D25)</f>
        <v>0</v>
      </c>
      <c r="E26" s="91"/>
      <c r="F26" s="110">
        <f>SUM(F23:F25)</f>
        <v>0</v>
      </c>
      <c r="G26" s="65"/>
      <c r="H26" s="65"/>
      <c r="I26" s="65"/>
      <c r="J26" s="66"/>
      <c r="K26" s="67"/>
      <c r="L26" s="68"/>
    </row>
    <row r="27" spans="1:12" ht="12.75">
      <c r="A27" s="64">
        <v>3</v>
      </c>
      <c r="B27" s="229"/>
      <c r="C27" s="230"/>
      <c r="D27" s="65"/>
      <c r="E27" s="91"/>
      <c r="F27" s="91"/>
      <c r="G27" s="65"/>
      <c r="H27" s="65"/>
      <c r="I27" s="65"/>
      <c r="J27" s="66"/>
      <c r="K27" s="67"/>
      <c r="L27" s="68"/>
    </row>
    <row r="28" spans="1:12" ht="12.75">
      <c r="A28" s="103" t="s">
        <v>37</v>
      </c>
      <c r="B28" s="104"/>
      <c r="C28" s="97"/>
      <c r="D28" s="101"/>
      <c r="E28" s="99"/>
      <c r="F28" s="110">
        <f>E28*D28</f>
        <v>0</v>
      </c>
      <c r="G28" s="105"/>
      <c r="H28" s="101"/>
      <c r="I28" s="109">
        <f>$C$10*H28</f>
        <v>0</v>
      </c>
      <c r="J28" s="112" t="e">
        <f>IF($B$13="y",$H$28/$B$10*D28*$C$13,$H$28/$B$10*D28)</f>
        <v>#DIV/0!</v>
      </c>
      <c r="K28" s="113" t="e">
        <f>IF($L$28="",$C$10*$B$10*J28,$L$28*D28)</f>
        <v>#DIV/0!</v>
      </c>
      <c r="L28" s="17"/>
    </row>
    <row r="29" spans="1:12" ht="12.75">
      <c r="A29" s="100" t="s">
        <v>56</v>
      </c>
      <c r="B29" s="96"/>
      <c r="C29" s="97"/>
      <c r="D29" s="101"/>
      <c r="E29" s="99"/>
      <c r="F29" s="110">
        <f>E29*D29</f>
        <v>0</v>
      </c>
      <c r="G29" s="65" t="s">
        <v>17</v>
      </c>
      <c r="H29" s="111">
        <f>G28*H28</f>
        <v>0</v>
      </c>
      <c r="I29" s="65"/>
      <c r="J29" s="112" t="e">
        <f>IF($B$13="y",$H$28/$B$10*D29*$C$13,$H$28/$B$10*D29)</f>
        <v>#DIV/0!</v>
      </c>
      <c r="K29" s="113" t="e">
        <f>IF($L$28="",$C$10*$B$10*J29,$L$28*D29)</f>
        <v>#DIV/0!</v>
      </c>
      <c r="L29" s="68"/>
    </row>
    <row r="30" spans="1:12" ht="12.75">
      <c r="A30" s="100" t="s">
        <v>57</v>
      </c>
      <c r="B30" s="96"/>
      <c r="C30" s="97"/>
      <c r="D30" s="101"/>
      <c r="E30" s="99"/>
      <c r="F30" s="110">
        <f>E30*D30</f>
        <v>0</v>
      </c>
      <c r="G30" s="65"/>
      <c r="H30" s="65"/>
      <c r="I30" s="65"/>
      <c r="J30" s="112" t="e">
        <f>IF($B$13="y",$H$28/$B$10*D30*$C$13,$H$28/$B$10*D30)</f>
        <v>#DIV/0!</v>
      </c>
      <c r="K30" s="113" t="e">
        <f>IF($L$28="",$C$10*$B$10*J30,$L$28*D30)</f>
        <v>#DIV/0!</v>
      </c>
      <c r="L30" s="68"/>
    </row>
    <row r="31" spans="1:12" ht="12.75">
      <c r="A31" s="76"/>
      <c r="B31" s="229"/>
      <c r="C31" s="230"/>
      <c r="D31" s="109">
        <f>SUM(D28:D30)</f>
        <v>0</v>
      </c>
      <c r="E31" s="91"/>
      <c r="F31" s="110">
        <f>SUM(F28:F30)</f>
        <v>0</v>
      </c>
      <c r="G31" s="65"/>
      <c r="H31" s="65"/>
      <c r="I31" s="65"/>
      <c r="J31" s="66"/>
      <c r="K31" s="67"/>
      <c r="L31" s="68"/>
    </row>
    <row r="32" spans="1:12" ht="12.75">
      <c r="A32" s="64">
        <v>4</v>
      </c>
      <c r="B32" s="229"/>
      <c r="C32" s="230"/>
      <c r="D32" s="65"/>
      <c r="E32" s="91"/>
      <c r="F32" s="91"/>
      <c r="G32" s="65"/>
      <c r="H32" s="65"/>
      <c r="I32" s="65"/>
      <c r="J32" s="66"/>
      <c r="K32" s="67"/>
      <c r="L32" s="68"/>
    </row>
    <row r="33" spans="1:12" ht="12.75">
      <c r="A33" s="103" t="s">
        <v>24</v>
      </c>
      <c r="B33" s="96"/>
      <c r="C33" s="97"/>
      <c r="D33" s="101"/>
      <c r="E33" s="99"/>
      <c r="F33" s="110">
        <f>E33*D33</f>
        <v>0</v>
      </c>
      <c r="G33" s="105"/>
      <c r="H33" s="101"/>
      <c r="I33" s="109">
        <f>$C$10*H33</f>
        <v>0</v>
      </c>
      <c r="J33" s="112" t="e">
        <f>IF($B$13="y",$H$33/$B$10*D33*$C$13,$H$33/$B$10*D33)</f>
        <v>#DIV/0!</v>
      </c>
      <c r="K33" s="113" t="e">
        <f>IF($L$33="",$C$10*$B$10*J33,$L$33*D33)</f>
        <v>#DIV/0!</v>
      </c>
      <c r="L33" s="17"/>
    </row>
    <row r="34" spans="1:12" ht="12.75">
      <c r="A34" s="100" t="s">
        <v>58</v>
      </c>
      <c r="B34" s="96"/>
      <c r="C34" s="97"/>
      <c r="D34" s="101"/>
      <c r="E34" s="99"/>
      <c r="F34" s="110">
        <f>E34*D34</f>
        <v>0</v>
      </c>
      <c r="G34" s="65" t="s">
        <v>17</v>
      </c>
      <c r="H34" s="111">
        <f>G33*H33</f>
        <v>0</v>
      </c>
      <c r="I34" s="65"/>
      <c r="J34" s="112" t="e">
        <f>IF($B$13="y",$H$33/$B$10*D34*$C$13,$H$33/$B$10*D34)</f>
        <v>#DIV/0!</v>
      </c>
      <c r="K34" s="113" t="e">
        <f>IF($L$33="",$C$10*$B$10*J34,$L$33*D34)</f>
        <v>#DIV/0!</v>
      </c>
      <c r="L34" s="68"/>
    </row>
    <row r="35" spans="1:12" ht="12.75">
      <c r="A35" s="100" t="s">
        <v>59</v>
      </c>
      <c r="B35" s="96"/>
      <c r="C35" s="97"/>
      <c r="D35" s="101"/>
      <c r="E35" s="99"/>
      <c r="F35" s="110">
        <f>E35*D35</f>
        <v>0</v>
      </c>
      <c r="G35" s="65"/>
      <c r="H35" s="65"/>
      <c r="I35" s="65"/>
      <c r="J35" s="112" t="e">
        <f>IF($B$13="y",$H$33/$B$10*D35*$C$13,$H$33/$B$10*D35)</f>
        <v>#DIV/0!</v>
      </c>
      <c r="K35" s="113" t="e">
        <f>IF($L$33="",$C$10*$B$10*J35,$L$33*D35)</f>
        <v>#DIV/0!</v>
      </c>
      <c r="L35" s="68"/>
    </row>
    <row r="36" spans="1:12" ht="12.75">
      <c r="A36" s="76"/>
      <c r="B36" s="229"/>
      <c r="C36" s="230"/>
      <c r="D36" s="109">
        <f>SUM(D33:D35)</f>
        <v>0</v>
      </c>
      <c r="E36" s="91"/>
      <c r="F36" s="110">
        <f>SUM(F33:F35)</f>
        <v>0</v>
      </c>
      <c r="G36" s="65"/>
      <c r="H36" s="65"/>
      <c r="I36" s="65"/>
      <c r="J36" s="66"/>
      <c r="K36" s="67"/>
      <c r="L36" s="68"/>
    </row>
    <row r="37" spans="1:12" ht="12.75">
      <c r="A37" s="76"/>
      <c r="B37" s="229"/>
      <c r="C37" s="230"/>
      <c r="D37" s="65"/>
      <c r="E37" s="91"/>
      <c r="F37" s="91"/>
      <c r="G37" s="65"/>
      <c r="H37" s="65"/>
      <c r="I37" s="65"/>
      <c r="J37" s="66"/>
      <c r="K37" s="67"/>
      <c r="L37" s="68"/>
    </row>
    <row r="38" spans="1:12" ht="12.75">
      <c r="A38" s="103" t="s">
        <v>849</v>
      </c>
      <c r="B38" s="243"/>
      <c r="C38" s="244"/>
      <c r="D38" s="132"/>
      <c r="E38" s="133"/>
      <c r="F38" s="91"/>
      <c r="G38" s="101"/>
      <c r="H38" s="101"/>
      <c r="I38" s="109">
        <f>$C$10*H38</f>
        <v>0</v>
      </c>
      <c r="J38" s="112" t="e">
        <f>IF($B$13="y",$H$38/$B$10*$C$13,$H$38/$B$10)</f>
        <v>#DIV/0!</v>
      </c>
      <c r="K38" s="113" t="e">
        <f>IF($L$38="",$C$10*$B$10*J38,$L$38)</f>
        <v>#DIV/0!</v>
      </c>
      <c r="L38" s="17"/>
    </row>
    <row r="39" spans="1:17" s="138" customFormat="1" ht="12.75">
      <c r="A39" s="129"/>
      <c r="B39" s="130"/>
      <c r="C39" s="131"/>
      <c r="D39" s="132"/>
      <c r="E39" s="133"/>
      <c r="F39" s="134"/>
      <c r="G39" s="132"/>
      <c r="H39" s="109">
        <f>H38*G38</f>
        <v>0</v>
      </c>
      <c r="I39" s="132"/>
      <c r="J39" s="135"/>
      <c r="K39" s="136"/>
      <c r="L39" s="137"/>
      <c r="M39" s="139"/>
      <c r="N39" s="139"/>
      <c r="O39" s="139"/>
      <c r="P39" s="139"/>
      <c r="Q39" s="139"/>
    </row>
    <row r="40" spans="1:11" ht="12.75">
      <c r="A40" s="79"/>
      <c r="B40" s="79"/>
      <c r="C40" s="92"/>
      <c r="D40" s="85"/>
      <c r="E40" s="85"/>
      <c r="F40" s="85"/>
      <c r="G40" s="65" t="s">
        <v>49</v>
      </c>
      <c r="H40" s="111">
        <f>H19+H24+H29+H34+H39</f>
        <v>0</v>
      </c>
      <c r="I40" s="85"/>
      <c r="J40" s="93"/>
      <c r="K40" s="94"/>
    </row>
    <row r="41" spans="7:8" ht="12.75">
      <c r="G41" s="47"/>
      <c r="H41" s="47"/>
    </row>
  </sheetData>
  <sheetProtection/>
  <mergeCells count="19">
    <mergeCell ref="A15:G15"/>
    <mergeCell ref="D8:G14"/>
    <mergeCell ref="D7:G7"/>
    <mergeCell ref="B21:C21"/>
    <mergeCell ref="B22:C22"/>
    <mergeCell ref="B38:C38"/>
    <mergeCell ref="B16:C16"/>
    <mergeCell ref="B17:C17"/>
    <mergeCell ref="B36:C36"/>
    <mergeCell ref="H1:J1"/>
    <mergeCell ref="B1:G1"/>
    <mergeCell ref="B2:G2"/>
    <mergeCell ref="B3:C3"/>
    <mergeCell ref="E3:F3"/>
    <mergeCell ref="B37:C37"/>
    <mergeCell ref="B31:C31"/>
    <mergeCell ref="B32:C32"/>
    <mergeCell ref="B26:C26"/>
    <mergeCell ref="B27:C27"/>
  </mergeCells>
  <printOptions gridLines="1"/>
  <pageMargins left="0.25" right="0.25" top="0.78" bottom="1" header="0.5" footer="0.5"/>
  <pageSetup fitToHeight="1" fitToWidth="1" horizontalDpi="300" verticalDpi="300" orientation="landscape" scale="53" r:id="rId3"/>
  <headerFooter alignWithMargins="0">
    <oddHeader>&amp;C&amp;A</oddHeader>
    <oddFooter>&amp;CPage &amp;P</oddFooter>
  </headerFooter>
  <legacyDrawing r:id="rId2"/>
</worksheet>
</file>

<file path=xl/worksheets/sheet10.xml><?xml version="1.0" encoding="utf-8"?>
<worksheet xmlns="http://schemas.openxmlformats.org/spreadsheetml/2006/main" xmlns:r="http://schemas.openxmlformats.org/officeDocument/2006/relationships">
  <dimension ref="A1:I1117"/>
  <sheetViews>
    <sheetView zoomScale="130" zoomScaleNormal="130" zoomScalePageLayoutView="0" workbookViewId="0" topLeftCell="G838">
      <selection activeCell="H834" sqref="H834"/>
    </sheetView>
  </sheetViews>
  <sheetFormatPr defaultColWidth="9.140625" defaultRowHeight="12.75"/>
  <cols>
    <col min="1" max="1" width="69.7109375" style="0" customWidth="1"/>
    <col min="5" max="5" width="14.00390625" style="0" customWidth="1"/>
    <col min="6" max="6" width="71.421875" style="0" customWidth="1"/>
    <col min="8" max="8" width="71.7109375" style="0" customWidth="1"/>
    <col min="9" max="9" width="11.28125" style="0" customWidth="1"/>
  </cols>
  <sheetData>
    <row r="1" spans="1:9" ht="12.75">
      <c r="A1" s="31" t="s">
        <v>9</v>
      </c>
      <c r="B1" s="31" t="s">
        <v>85</v>
      </c>
      <c r="E1" s="31" t="s">
        <v>85</v>
      </c>
      <c r="F1" s="31" t="s">
        <v>9</v>
      </c>
      <c r="H1" s="31" t="s">
        <v>9</v>
      </c>
      <c r="I1" s="31" t="s">
        <v>85</v>
      </c>
    </row>
    <row r="2" spans="1:9" ht="12.75">
      <c r="A2" s="32" t="s">
        <v>835</v>
      </c>
      <c r="B2" s="31"/>
      <c r="E2" s="170">
        <v>1000</v>
      </c>
      <c r="F2" s="171" t="s">
        <v>316</v>
      </c>
      <c r="H2" s="201" t="s">
        <v>769</v>
      </c>
      <c r="I2" s="202">
        <v>13909096</v>
      </c>
    </row>
    <row r="3" spans="1:9" ht="12.75">
      <c r="A3" s="33" t="s">
        <v>18</v>
      </c>
      <c r="B3" s="34">
        <v>111762</v>
      </c>
      <c r="E3" s="170">
        <v>1005</v>
      </c>
      <c r="F3" s="171" t="s">
        <v>317</v>
      </c>
      <c r="H3" s="201" t="s">
        <v>763</v>
      </c>
      <c r="I3" s="202">
        <v>13010474</v>
      </c>
    </row>
    <row r="4" spans="1:9" ht="12.75">
      <c r="A4" t="s">
        <v>207</v>
      </c>
      <c r="B4" s="23">
        <v>100414</v>
      </c>
      <c r="E4" s="170">
        <v>1010</v>
      </c>
      <c r="F4" s="171" t="s">
        <v>318</v>
      </c>
      <c r="H4" s="203" t="s">
        <v>671</v>
      </c>
      <c r="I4" s="202">
        <v>811972</v>
      </c>
    </row>
    <row r="5" spans="1:9" ht="12.75">
      <c r="A5" t="s">
        <v>212</v>
      </c>
      <c r="B5" s="23">
        <v>111762</v>
      </c>
      <c r="E5" s="170">
        <v>1016</v>
      </c>
      <c r="F5" s="171" t="s">
        <v>155</v>
      </c>
      <c r="H5" s="203" t="s">
        <v>86</v>
      </c>
      <c r="I5" s="202">
        <v>79345</v>
      </c>
    </row>
    <row r="6" spans="1:9" ht="12.75">
      <c r="A6" s="30" t="s">
        <v>66</v>
      </c>
      <c r="B6" s="23">
        <v>110543</v>
      </c>
      <c r="E6" s="170">
        <v>1017</v>
      </c>
      <c r="F6" s="171" t="s">
        <v>319</v>
      </c>
      <c r="H6" s="203" t="s">
        <v>87</v>
      </c>
      <c r="I6" s="202">
        <v>79005</v>
      </c>
    </row>
    <row r="7" spans="1:9" ht="12.75">
      <c r="A7" t="s">
        <v>232</v>
      </c>
      <c r="B7" s="23">
        <v>67630</v>
      </c>
      <c r="E7" s="170">
        <v>1020</v>
      </c>
      <c r="F7" s="171" t="s">
        <v>162</v>
      </c>
      <c r="H7" s="203" t="s">
        <v>88</v>
      </c>
      <c r="I7" s="202">
        <v>75343</v>
      </c>
    </row>
    <row r="8" spans="1:9" ht="12.75">
      <c r="A8" s="33" t="s">
        <v>19</v>
      </c>
      <c r="B8" s="34">
        <v>78933</v>
      </c>
      <c r="E8" s="170">
        <v>1025</v>
      </c>
      <c r="F8" s="171" t="s">
        <v>320</v>
      </c>
      <c r="H8" s="203" t="s">
        <v>853</v>
      </c>
      <c r="I8" s="203">
        <v>75376</v>
      </c>
    </row>
    <row r="9" spans="1:9" ht="12.75">
      <c r="A9" t="s">
        <v>247</v>
      </c>
      <c r="B9" s="23">
        <v>78933</v>
      </c>
      <c r="E9" s="170">
        <v>1030</v>
      </c>
      <c r="F9" s="172" t="s">
        <v>321</v>
      </c>
      <c r="H9" s="203" t="s">
        <v>403</v>
      </c>
      <c r="I9" s="202">
        <v>57147</v>
      </c>
    </row>
    <row r="10" spans="1:9" ht="12.75">
      <c r="A10" t="s">
        <v>20</v>
      </c>
      <c r="B10" s="23">
        <v>91203</v>
      </c>
      <c r="E10" s="170">
        <v>1035</v>
      </c>
      <c r="F10" s="171" t="s">
        <v>322</v>
      </c>
      <c r="H10" s="204" t="s">
        <v>89</v>
      </c>
      <c r="I10" s="202">
        <v>39001020</v>
      </c>
    </row>
    <row r="11" spans="1:9" ht="12.75">
      <c r="A11" s="30" t="s">
        <v>61</v>
      </c>
      <c r="B11" s="23">
        <v>107982</v>
      </c>
      <c r="E11" s="170">
        <v>1050</v>
      </c>
      <c r="F11" s="171" t="s">
        <v>323</v>
      </c>
      <c r="H11" s="204" t="s">
        <v>90</v>
      </c>
      <c r="I11" s="202">
        <v>3268879</v>
      </c>
    </row>
    <row r="12" spans="1:9" ht="12.75">
      <c r="A12" s="30" t="s">
        <v>292</v>
      </c>
      <c r="B12" s="23">
        <v>107982</v>
      </c>
      <c r="E12" s="170">
        <v>1055</v>
      </c>
      <c r="F12" s="171" t="s">
        <v>324</v>
      </c>
      <c r="H12" s="204" t="s">
        <v>91</v>
      </c>
      <c r="I12" s="202">
        <v>67562394</v>
      </c>
    </row>
    <row r="13" spans="1:9" ht="12.75">
      <c r="A13" t="s">
        <v>21</v>
      </c>
      <c r="B13" s="23">
        <v>108883</v>
      </c>
      <c r="E13" s="170">
        <v>1056</v>
      </c>
      <c r="F13" s="171" t="s">
        <v>325</v>
      </c>
      <c r="H13" s="204" t="s">
        <v>92</v>
      </c>
      <c r="I13" s="202">
        <v>35822469</v>
      </c>
    </row>
    <row r="14" spans="1:9" ht="12.75">
      <c r="A14" t="s">
        <v>687</v>
      </c>
      <c r="B14" s="23">
        <v>1330207</v>
      </c>
      <c r="E14" s="170">
        <v>1058</v>
      </c>
      <c r="F14" s="171" t="s">
        <v>326</v>
      </c>
      <c r="H14" s="204" t="s">
        <v>93</v>
      </c>
      <c r="I14" s="202">
        <v>55673897</v>
      </c>
    </row>
    <row r="15" spans="1:9" ht="12.75">
      <c r="A15" s="35" t="s">
        <v>981</v>
      </c>
      <c r="B15" s="23">
        <v>95636</v>
      </c>
      <c r="E15" s="170">
        <v>1059</v>
      </c>
      <c r="F15" s="171" t="s">
        <v>278</v>
      </c>
      <c r="H15" s="204" t="s">
        <v>94</v>
      </c>
      <c r="I15" s="202">
        <v>70648269</v>
      </c>
    </row>
    <row r="16" spans="1:9" ht="12.75">
      <c r="A16" t="s">
        <v>643</v>
      </c>
      <c r="B16" s="23">
        <v>540841</v>
      </c>
      <c r="E16" s="170">
        <v>1060</v>
      </c>
      <c r="F16" s="171" t="s">
        <v>327</v>
      </c>
      <c r="H16" s="204" t="s">
        <v>95</v>
      </c>
      <c r="I16" s="202">
        <v>39227286</v>
      </c>
    </row>
    <row r="17" spans="1:9" ht="12.75">
      <c r="A17" t="s">
        <v>323</v>
      </c>
      <c r="B17" s="23">
        <v>1050</v>
      </c>
      <c r="E17" s="170">
        <v>1065</v>
      </c>
      <c r="F17" s="171" t="s">
        <v>328</v>
      </c>
      <c r="H17" s="204" t="s">
        <v>96</v>
      </c>
      <c r="I17" s="202">
        <v>57117449</v>
      </c>
    </row>
    <row r="18" spans="1:9" ht="12.75">
      <c r="A18" t="s">
        <v>542</v>
      </c>
      <c r="B18" s="23">
        <v>108101</v>
      </c>
      <c r="E18" s="170">
        <v>1066</v>
      </c>
      <c r="F18" s="171" t="s">
        <v>857</v>
      </c>
      <c r="H18" s="204" t="s">
        <v>97</v>
      </c>
      <c r="I18" s="202">
        <v>57653857</v>
      </c>
    </row>
    <row r="19" spans="1:9" ht="12.75">
      <c r="A19" s="30" t="s">
        <v>62</v>
      </c>
      <c r="B19" s="23">
        <v>108101</v>
      </c>
      <c r="E19" s="170">
        <v>1068</v>
      </c>
      <c r="F19" s="171" t="s">
        <v>329</v>
      </c>
      <c r="H19" s="204" t="s">
        <v>98</v>
      </c>
      <c r="I19" s="202">
        <v>72918219</v>
      </c>
    </row>
    <row r="20" spans="1:9" ht="12.75">
      <c r="A20" s="30" t="s">
        <v>63</v>
      </c>
      <c r="B20" s="23">
        <v>108656</v>
      </c>
      <c r="E20" s="170">
        <v>1070</v>
      </c>
      <c r="F20" s="171" t="s">
        <v>330</v>
      </c>
      <c r="H20" s="204" t="s">
        <v>99</v>
      </c>
      <c r="I20" s="202">
        <v>19408743</v>
      </c>
    </row>
    <row r="21" spans="1:9" ht="12.75">
      <c r="A21" s="33" t="s">
        <v>544</v>
      </c>
      <c r="B21" s="34">
        <v>108656</v>
      </c>
      <c r="E21" s="170">
        <v>1073</v>
      </c>
      <c r="F21" s="171" t="s">
        <v>188</v>
      </c>
      <c r="H21" s="204" t="s">
        <v>100</v>
      </c>
      <c r="I21" s="202">
        <v>57117416</v>
      </c>
    </row>
    <row r="22" spans="1:9" ht="12.75">
      <c r="A22" s="32" t="s">
        <v>837</v>
      </c>
      <c r="B22" s="31"/>
      <c r="E22" s="170">
        <v>1075</v>
      </c>
      <c r="F22" s="171" t="s">
        <v>331</v>
      </c>
      <c r="H22" s="204" t="s">
        <v>101</v>
      </c>
      <c r="I22" s="202">
        <v>40321764</v>
      </c>
    </row>
    <row r="23" spans="1:9" ht="12.75">
      <c r="A23" s="30" t="s">
        <v>64</v>
      </c>
      <c r="B23" s="23">
        <v>7429905</v>
      </c>
      <c r="E23" s="170">
        <v>1078</v>
      </c>
      <c r="F23" s="171" t="s">
        <v>332</v>
      </c>
      <c r="H23" s="203" t="s">
        <v>513</v>
      </c>
      <c r="I23" s="202">
        <v>96184</v>
      </c>
    </row>
    <row r="24" spans="1:9" ht="25.5">
      <c r="A24" t="s">
        <v>689</v>
      </c>
      <c r="B24" s="23">
        <v>1344281</v>
      </c>
      <c r="E24" s="170">
        <v>1080</v>
      </c>
      <c r="F24" s="172" t="s">
        <v>198</v>
      </c>
      <c r="H24" s="203" t="s">
        <v>978</v>
      </c>
      <c r="I24" s="202">
        <v>526738</v>
      </c>
    </row>
    <row r="25" spans="1:9" ht="12.75">
      <c r="A25" t="s">
        <v>740</v>
      </c>
      <c r="B25" s="23">
        <v>7440360</v>
      </c>
      <c r="E25" s="170">
        <v>1085</v>
      </c>
      <c r="F25" s="172" t="s">
        <v>333</v>
      </c>
      <c r="H25" s="203" t="s">
        <v>569</v>
      </c>
      <c r="I25" s="202">
        <v>120821</v>
      </c>
    </row>
    <row r="26" spans="1:9" ht="25.5">
      <c r="A26" t="s">
        <v>682</v>
      </c>
      <c r="B26" s="23">
        <v>1309644</v>
      </c>
      <c r="E26" s="170">
        <v>1086</v>
      </c>
      <c r="F26" s="172" t="s">
        <v>202</v>
      </c>
      <c r="H26" s="203" t="s">
        <v>981</v>
      </c>
      <c r="I26" s="202">
        <v>95636</v>
      </c>
    </row>
    <row r="27" spans="1:9" ht="12.75">
      <c r="A27" t="s">
        <v>154</v>
      </c>
      <c r="B27" s="23">
        <v>7440382</v>
      </c>
      <c r="E27" s="170">
        <v>1090</v>
      </c>
      <c r="F27" s="171" t="s">
        <v>334</v>
      </c>
      <c r="H27" s="203" t="s">
        <v>102</v>
      </c>
      <c r="I27" s="202">
        <v>96128</v>
      </c>
    </row>
    <row r="28" spans="1:9" ht="12.75">
      <c r="A28" t="s">
        <v>155</v>
      </c>
      <c r="B28" s="23">
        <v>1016</v>
      </c>
      <c r="E28" s="170">
        <v>1091</v>
      </c>
      <c r="F28" s="171" t="s">
        <v>335</v>
      </c>
      <c r="H28" s="203" t="s">
        <v>507</v>
      </c>
      <c r="I28" s="202">
        <v>95501</v>
      </c>
    </row>
    <row r="29" spans="1:9" ht="12.75">
      <c r="A29" t="s">
        <v>319</v>
      </c>
      <c r="B29" s="23">
        <v>1017</v>
      </c>
      <c r="E29" s="170">
        <v>1095</v>
      </c>
      <c r="F29" s="171" t="s">
        <v>336</v>
      </c>
      <c r="H29" s="203" t="s">
        <v>641</v>
      </c>
      <c r="I29" s="202">
        <v>540590</v>
      </c>
    </row>
    <row r="30" spans="1:9" ht="12.75">
      <c r="A30" t="s">
        <v>741</v>
      </c>
      <c r="B30" s="23">
        <v>7440393</v>
      </c>
      <c r="E30" s="170">
        <v>1100</v>
      </c>
      <c r="F30" s="171" t="s">
        <v>337</v>
      </c>
      <c r="H30" s="203" t="s">
        <v>858</v>
      </c>
      <c r="I30" s="202">
        <v>78875</v>
      </c>
    </row>
    <row r="31" spans="1:9" ht="12.75">
      <c r="A31" t="s">
        <v>158</v>
      </c>
      <c r="B31" s="23">
        <v>10294403</v>
      </c>
      <c r="E31" s="170">
        <v>1101</v>
      </c>
      <c r="F31" s="171" t="s">
        <v>859</v>
      </c>
      <c r="H31" s="203" t="s">
        <v>694</v>
      </c>
      <c r="I31" s="202">
        <v>1615801</v>
      </c>
    </row>
    <row r="32" spans="1:9" ht="12.75">
      <c r="A32" s="30" t="s">
        <v>168</v>
      </c>
      <c r="B32" s="23">
        <v>7440417</v>
      </c>
      <c r="E32" s="170">
        <v>1103</v>
      </c>
      <c r="F32" s="171" t="s">
        <v>338</v>
      </c>
      <c r="H32" s="203" t="s">
        <v>642</v>
      </c>
      <c r="I32" s="202">
        <v>540738</v>
      </c>
    </row>
    <row r="33" spans="1:9" ht="12.75">
      <c r="A33" s="30" t="s">
        <v>77</v>
      </c>
      <c r="B33" s="23">
        <v>7440439</v>
      </c>
      <c r="E33" s="170">
        <v>1104</v>
      </c>
      <c r="F33" s="171" t="s">
        <v>339</v>
      </c>
      <c r="H33" s="203" t="s">
        <v>860</v>
      </c>
      <c r="I33" s="202">
        <v>122667</v>
      </c>
    </row>
    <row r="34" spans="1:9" ht="12.75">
      <c r="A34" t="s">
        <v>172</v>
      </c>
      <c r="B34" s="23">
        <v>13765190</v>
      </c>
      <c r="E34" s="170">
        <v>1110</v>
      </c>
      <c r="F34" s="171" t="s">
        <v>340</v>
      </c>
      <c r="H34" s="203" t="s">
        <v>103</v>
      </c>
      <c r="I34" s="202">
        <v>106887</v>
      </c>
    </row>
    <row r="35" spans="1:9" ht="12.75">
      <c r="A35" t="s">
        <v>65</v>
      </c>
      <c r="B35" s="23">
        <v>7440473</v>
      </c>
      <c r="E35" s="170">
        <v>1111</v>
      </c>
      <c r="F35" s="171" t="s">
        <v>341</v>
      </c>
      <c r="H35" s="203" t="s">
        <v>977</v>
      </c>
      <c r="I35" s="202">
        <v>108678</v>
      </c>
    </row>
    <row r="36" spans="1:9" ht="12.75">
      <c r="A36" t="s">
        <v>183</v>
      </c>
      <c r="B36" s="23">
        <v>1333820</v>
      </c>
      <c r="E36" s="170">
        <v>1115</v>
      </c>
      <c r="F36" s="171" t="s">
        <v>342</v>
      </c>
      <c r="H36" s="203" t="s">
        <v>104</v>
      </c>
      <c r="I36" s="202">
        <v>106990</v>
      </c>
    </row>
    <row r="37" spans="1:9" ht="12.75">
      <c r="A37" t="s">
        <v>184</v>
      </c>
      <c r="B37" s="23">
        <v>18540299</v>
      </c>
      <c r="E37" s="170">
        <v>1125</v>
      </c>
      <c r="F37" s="171" t="s">
        <v>343</v>
      </c>
      <c r="H37" s="203" t="s">
        <v>645</v>
      </c>
      <c r="I37" s="202">
        <v>541731</v>
      </c>
    </row>
    <row r="38" spans="1:9" ht="12.75">
      <c r="A38" s="30" t="s">
        <v>742</v>
      </c>
      <c r="B38" s="23">
        <v>7440484</v>
      </c>
      <c r="E38" s="170">
        <v>1128</v>
      </c>
      <c r="F38" s="171" t="s">
        <v>235</v>
      </c>
      <c r="H38" s="203" t="s">
        <v>861</v>
      </c>
      <c r="I38" s="202">
        <v>542756</v>
      </c>
    </row>
    <row r="39" spans="1:9" ht="12.75">
      <c r="A39" s="30" t="s">
        <v>68</v>
      </c>
      <c r="B39" s="23">
        <v>7440508</v>
      </c>
      <c r="E39" s="170">
        <v>1129</v>
      </c>
      <c r="F39" s="171" t="s">
        <v>344</v>
      </c>
      <c r="H39" s="203" t="s">
        <v>105</v>
      </c>
      <c r="I39" s="202">
        <v>1120714</v>
      </c>
    </row>
    <row r="40" spans="1:9" ht="12.75">
      <c r="A40" t="s">
        <v>76</v>
      </c>
      <c r="B40" s="23">
        <v>7439921</v>
      </c>
      <c r="E40" s="170">
        <v>1131</v>
      </c>
      <c r="F40" s="171" t="s">
        <v>345</v>
      </c>
      <c r="H40" s="201" t="s">
        <v>398</v>
      </c>
      <c r="I40" s="202">
        <v>55981</v>
      </c>
    </row>
    <row r="41" spans="1:9" ht="12.75">
      <c r="A41" t="s">
        <v>233</v>
      </c>
      <c r="B41" s="23">
        <v>301042</v>
      </c>
      <c r="E41" s="170">
        <v>1135</v>
      </c>
      <c r="F41" s="171" t="s">
        <v>346</v>
      </c>
      <c r="H41" s="203" t="s">
        <v>668</v>
      </c>
      <c r="I41" s="202">
        <v>764410</v>
      </c>
    </row>
    <row r="42" spans="1:9" ht="12.75">
      <c r="A42" t="s">
        <v>234</v>
      </c>
      <c r="B42" s="23">
        <v>7758976</v>
      </c>
      <c r="E42" s="170">
        <v>1136</v>
      </c>
      <c r="F42" s="171" t="s">
        <v>347</v>
      </c>
      <c r="H42" s="203" t="s">
        <v>106</v>
      </c>
      <c r="I42" s="202">
        <v>123911</v>
      </c>
    </row>
    <row r="43" spans="1:9" ht="12.75">
      <c r="A43" t="s">
        <v>235</v>
      </c>
      <c r="B43" s="23">
        <v>1128</v>
      </c>
      <c r="E43" s="170">
        <v>1140</v>
      </c>
      <c r="F43" s="171" t="s">
        <v>348</v>
      </c>
      <c r="H43" s="203" t="s">
        <v>107</v>
      </c>
      <c r="I43" s="202">
        <v>42397648</v>
      </c>
    </row>
    <row r="44" spans="1:9" ht="12.75">
      <c r="A44" t="s">
        <v>344</v>
      </c>
      <c r="B44" s="23">
        <v>1129</v>
      </c>
      <c r="E44" s="173">
        <v>1141</v>
      </c>
      <c r="F44" s="174" t="s">
        <v>862</v>
      </c>
      <c r="H44" s="203" t="s">
        <v>108</v>
      </c>
      <c r="I44" s="202">
        <v>42397659</v>
      </c>
    </row>
    <row r="45" spans="1:9" ht="12.75">
      <c r="A45" t="s">
        <v>236</v>
      </c>
      <c r="B45" s="23">
        <v>7446277</v>
      </c>
      <c r="E45" s="170">
        <v>1146</v>
      </c>
      <c r="F45" s="171" t="s">
        <v>259</v>
      </c>
      <c r="H45" s="201" t="s">
        <v>648</v>
      </c>
      <c r="I45" s="202">
        <v>555840</v>
      </c>
    </row>
    <row r="46" spans="1:9" ht="12.75">
      <c r="A46" t="s">
        <v>237</v>
      </c>
      <c r="B46" s="23">
        <v>1335326</v>
      </c>
      <c r="E46" s="170">
        <v>1148</v>
      </c>
      <c r="F46" s="171" t="s">
        <v>349</v>
      </c>
      <c r="H46" s="201" t="s">
        <v>478</v>
      </c>
      <c r="I46" s="202">
        <v>82280</v>
      </c>
    </row>
    <row r="47" spans="1:9" ht="12.75">
      <c r="A47" t="s">
        <v>647</v>
      </c>
      <c r="B47" s="23">
        <v>554132</v>
      </c>
      <c r="E47" s="170">
        <v>1150</v>
      </c>
      <c r="F47" s="171" t="s">
        <v>350</v>
      </c>
      <c r="H47" s="205" t="s">
        <v>863</v>
      </c>
      <c r="I47" s="206">
        <v>98566</v>
      </c>
    </row>
    <row r="48" spans="1:9" ht="25.5">
      <c r="A48" t="s">
        <v>676</v>
      </c>
      <c r="B48" s="23">
        <v>919164</v>
      </c>
      <c r="E48" s="170">
        <v>1151</v>
      </c>
      <c r="F48" s="171" t="s">
        <v>276</v>
      </c>
      <c r="H48" s="203" t="s">
        <v>593</v>
      </c>
      <c r="I48" s="202">
        <v>134327</v>
      </c>
    </row>
    <row r="49" spans="1:9" ht="12.75">
      <c r="A49" t="s">
        <v>240</v>
      </c>
      <c r="B49" s="23">
        <v>7439965</v>
      </c>
      <c r="E49" s="170">
        <v>1155</v>
      </c>
      <c r="F49" s="171" t="s">
        <v>351</v>
      </c>
      <c r="H49" s="203" t="s">
        <v>109</v>
      </c>
      <c r="I49" s="202">
        <v>5522430</v>
      </c>
    </row>
    <row r="50" spans="1:9" ht="12.75">
      <c r="A50" t="s">
        <v>242</v>
      </c>
      <c r="B50" s="23">
        <v>7487947</v>
      </c>
      <c r="E50" s="170">
        <v>1160</v>
      </c>
      <c r="F50" s="171" t="s">
        <v>352</v>
      </c>
      <c r="H50" s="201" t="s">
        <v>717</v>
      </c>
      <c r="I50" s="202">
        <v>3570750</v>
      </c>
    </row>
    <row r="51" spans="1:9" ht="12.75">
      <c r="A51" t="s">
        <v>243</v>
      </c>
      <c r="B51" s="23">
        <v>7439976</v>
      </c>
      <c r="E51" s="170">
        <v>1165</v>
      </c>
      <c r="F51" s="171" t="s">
        <v>353</v>
      </c>
      <c r="H51" s="203" t="s">
        <v>643</v>
      </c>
      <c r="I51" s="202">
        <v>540841</v>
      </c>
    </row>
    <row r="52" spans="1:9" ht="12.75">
      <c r="A52" t="s">
        <v>683</v>
      </c>
      <c r="B52" s="23">
        <v>1313275</v>
      </c>
      <c r="E52" s="170">
        <v>1166</v>
      </c>
      <c r="F52" s="171" t="s">
        <v>354</v>
      </c>
      <c r="H52" s="204" t="s">
        <v>110</v>
      </c>
      <c r="I52" s="202">
        <v>39635319</v>
      </c>
    </row>
    <row r="53" spans="1:9" ht="12.75">
      <c r="A53" t="s">
        <v>73</v>
      </c>
      <c r="B53" s="23">
        <v>7440020</v>
      </c>
      <c r="E53" s="170">
        <v>1167</v>
      </c>
      <c r="F53" s="171" t="s">
        <v>355</v>
      </c>
      <c r="H53" s="204" t="s">
        <v>111</v>
      </c>
      <c r="I53" s="202">
        <v>38380084</v>
      </c>
    </row>
    <row r="54" spans="1:9" ht="12.75">
      <c r="A54" t="s">
        <v>254</v>
      </c>
      <c r="B54" s="23">
        <v>373024</v>
      </c>
      <c r="E54" s="170">
        <v>1168</v>
      </c>
      <c r="F54" s="171" t="s">
        <v>356</v>
      </c>
      <c r="H54" s="204" t="s">
        <v>112</v>
      </c>
      <c r="I54" s="202">
        <v>69782907</v>
      </c>
    </row>
    <row r="55" spans="1:9" ht="12.75">
      <c r="A55" t="s">
        <v>255</v>
      </c>
      <c r="B55" s="23">
        <v>3333673</v>
      </c>
      <c r="E55" s="170">
        <v>1175</v>
      </c>
      <c r="F55" s="171" t="s">
        <v>297</v>
      </c>
      <c r="H55" s="201" t="s">
        <v>113</v>
      </c>
      <c r="I55" s="202">
        <v>32598144</v>
      </c>
    </row>
    <row r="56" spans="1:9" ht="12.75">
      <c r="A56" t="s">
        <v>256</v>
      </c>
      <c r="B56" s="23">
        <v>13463393</v>
      </c>
      <c r="E56" s="170">
        <v>1180</v>
      </c>
      <c r="F56" s="171" t="s">
        <v>357</v>
      </c>
      <c r="H56" s="204" t="s">
        <v>114</v>
      </c>
      <c r="I56" s="202">
        <v>52663726</v>
      </c>
    </row>
    <row r="57" spans="1:9" ht="12.75">
      <c r="A57" t="s">
        <v>257</v>
      </c>
      <c r="B57" s="23">
        <v>12054487</v>
      </c>
      <c r="E57" s="170">
        <v>1181</v>
      </c>
      <c r="F57" s="171" t="s">
        <v>358</v>
      </c>
      <c r="H57" s="204" t="s">
        <v>115</v>
      </c>
      <c r="I57" s="202">
        <v>74472370</v>
      </c>
    </row>
    <row r="58" spans="1:9" ht="12.75">
      <c r="A58" t="s">
        <v>258</v>
      </c>
      <c r="B58" s="23">
        <v>1313991</v>
      </c>
      <c r="E58" s="170">
        <v>1185</v>
      </c>
      <c r="F58" s="171" t="s">
        <v>359</v>
      </c>
      <c r="H58" s="204" t="s">
        <v>116</v>
      </c>
      <c r="I58" s="202">
        <v>31508006</v>
      </c>
    </row>
    <row r="59" spans="1:9" ht="12.75">
      <c r="A59" t="s">
        <v>259</v>
      </c>
      <c r="B59" s="23">
        <v>1146</v>
      </c>
      <c r="E59" s="170">
        <v>1190</v>
      </c>
      <c r="F59" s="171" t="s">
        <v>360</v>
      </c>
      <c r="H59" s="204" t="s">
        <v>117</v>
      </c>
      <c r="I59" s="202">
        <v>65510443</v>
      </c>
    </row>
    <row r="60" spans="1:9" ht="12.75">
      <c r="A60" t="s">
        <v>260</v>
      </c>
      <c r="B60" s="23">
        <v>12035722</v>
      </c>
      <c r="E60" s="170">
        <v>1200</v>
      </c>
      <c r="F60" s="171" t="s">
        <v>361</v>
      </c>
      <c r="H60" s="204" t="s">
        <v>118</v>
      </c>
      <c r="I60" s="202">
        <v>60851345</v>
      </c>
    </row>
    <row r="61" spans="1:9" ht="12.75">
      <c r="A61" t="s">
        <v>261</v>
      </c>
      <c r="B61" s="23">
        <v>1271289</v>
      </c>
      <c r="E61" s="170">
        <v>1205</v>
      </c>
      <c r="F61" s="172" t="s">
        <v>362</v>
      </c>
      <c r="H61" s="203" t="s">
        <v>410</v>
      </c>
      <c r="I61" s="202">
        <v>58902</v>
      </c>
    </row>
    <row r="62" spans="1:9" ht="12.75">
      <c r="A62" t="s">
        <v>781</v>
      </c>
      <c r="B62" s="23">
        <v>20816120</v>
      </c>
      <c r="E62" s="170">
        <v>1206</v>
      </c>
      <c r="F62" s="171" t="s">
        <v>363</v>
      </c>
      <c r="H62" s="204" t="s">
        <v>119</v>
      </c>
      <c r="I62" s="202">
        <v>57117314</v>
      </c>
    </row>
    <row r="63" spans="1:9" ht="12.75">
      <c r="A63" t="s">
        <v>295</v>
      </c>
      <c r="B63" s="23">
        <v>7782492</v>
      </c>
      <c r="E63" s="173">
        <v>1216</v>
      </c>
      <c r="F63" s="174" t="s">
        <v>865</v>
      </c>
      <c r="H63" s="204" t="s">
        <v>120</v>
      </c>
      <c r="I63" s="202">
        <v>51207319</v>
      </c>
    </row>
    <row r="64" spans="1:9" ht="12.75">
      <c r="A64" t="s">
        <v>296</v>
      </c>
      <c r="B64" s="23">
        <v>7446346</v>
      </c>
      <c r="E64" s="173">
        <v>1217</v>
      </c>
      <c r="F64" s="174" t="s">
        <v>866</v>
      </c>
      <c r="H64" s="204" t="s">
        <v>121</v>
      </c>
      <c r="I64" s="202">
        <v>1746016</v>
      </c>
    </row>
    <row r="65" spans="1:9" ht="12.75">
      <c r="A65" t="s">
        <v>738</v>
      </c>
      <c r="B65" s="23">
        <v>7440224</v>
      </c>
      <c r="E65" s="173">
        <v>1221</v>
      </c>
      <c r="F65" s="174" t="s">
        <v>867</v>
      </c>
      <c r="H65" s="203" t="s">
        <v>512</v>
      </c>
      <c r="I65" s="202">
        <v>96139</v>
      </c>
    </row>
    <row r="66" spans="1:9" ht="12.75">
      <c r="A66" t="s">
        <v>300</v>
      </c>
      <c r="B66" s="23">
        <v>7789062</v>
      </c>
      <c r="E66" s="173">
        <v>1226</v>
      </c>
      <c r="F66" s="174" t="s">
        <v>868</v>
      </c>
      <c r="H66" s="203" t="s">
        <v>466</v>
      </c>
      <c r="I66" s="202">
        <v>78886</v>
      </c>
    </row>
    <row r="67" spans="1:9" ht="12.75">
      <c r="A67" t="s">
        <v>739</v>
      </c>
      <c r="B67" s="23">
        <v>7440280</v>
      </c>
      <c r="E67" s="173">
        <v>1227</v>
      </c>
      <c r="F67" s="174" t="s">
        <v>869</v>
      </c>
      <c r="H67" s="203" t="s">
        <v>510</v>
      </c>
      <c r="I67" s="202">
        <v>95954</v>
      </c>
    </row>
    <row r="68" spans="1:9" ht="12.75">
      <c r="A68" t="s">
        <v>685</v>
      </c>
      <c r="B68" s="23">
        <v>1314201</v>
      </c>
      <c r="E68" s="173">
        <v>1228</v>
      </c>
      <c r="F68" s="174" t="s">
        <v>870</v>
      </c>
      <c r="H68" s="204" t="s">
        <v>122</v>
      </c>
      <c r="I68" s="202">
        <v>88062</v>
      </c>
    </row>
    <row r="69" spans="1:9" ht="12.75">
      <c r="A69" t="s">
        <v>743</v>
      </c>
      <c r="B69" s="23">
        <v>7550450</v>
      </c>
      <c r="E69" s="170">
        <v>2222</v>
      </c>
      <c r="F69" s="171" t="s">
        <v>364</v>
      </c>
      <c r="H69" s="203" t="s">
        <v>123</v>
      </c>
      <c r="I69" s="202">
        <v>615054</v>
      </c>
    </row>
    <row r="70" spans="1:9" ht="12.75">
      <c r="A70" t="s">
        <v>311</v>
      </c>
      <c r="B70" s="23">
        <v>7440622</v>
      </c>
      <c r="E70" s="170">
        <v>9901</v>
      </c>
      <c r="F70" s="172" t="s">
        <v>199</v>
      </c>
      <c r="H70" s="203" t="s">
        <v>807</v>
      </c>
      <c r="I70" s="202">
        <v>39156417</v>
      </c>
    </row>
    <row r="71" spans="1:9" ht="12.75">
      <c r="A71" t="s">
        <v>312</v>
      </c>
      <c r="B71" s="23">
        <v>1314621</v>
      </c>
      <c r="E71" s="170">
        <v>9902</v>
      </c>
      <c r="F71" s="172" t="s">
        <v>365</v>
      </c>
      <c r="H71" s="203" t="s">
        <v>124</v>
      </c>
      <c r="I71" s="202">
        <v>95807</v>
      </c>
    </row>
    <row r="72" spans="1:9" ht="12.75">
      <c r="A72" t="s">
        <v>74</v>
      </c>
      <c r="B72" s="23">
        <v>7440666</v>
      </c>
      <c r="E72" s="170">
        <v>9910</v>
      </c>
      <c r="F72" s="172" t="s">
        <v>366</v>
      </c>
      <c r="H72" s="203" t="s">
        <v>570</v>
      </c>
      <c r="I72" s="202">
        <v>120832</v>
      </c>
    </row>
    <row r="73" spans="1:9" ht="12.75">
      <c r="A73" t="s">
        <v>684</v>
      </c>
      <c r="B73" s="23">
        <v>1314132</v>
      </c>
      <c r="E73" s="170">
        <v>9911</v>
      </c>
      <c r="F73" s="172" t="s">
        <v>367</v>
      </c>
      <c r="H73" s="201" t="s">
        <v>535</v>
      </c>
      <c r="I73" s="202">
        <v>105679</v>
      </c>
    </row>
    <row r="74" spans="1:9" ht="12.75">
      <c r="A74" s="32" t="s">
        <v>836</v>
      </c>
      <c r="B74" s="31"/>
      <c r="E74" s="170">
        <v>9960</v>
      </c>
      <c r="F74" s="171" t="s">
        <v>301</v>
      </c>
      <c r="H74" s="203" t="s">
        <v>385</v>
      </c>
      <c r="I74" s="202">
        <v>51285</v>
      </c>
    </row>
    <row r="75" spans="1:9" ht="12.75">
      <c r="A75" t="s">
        <v>144</v>
      </c>
      <c r="B75" s="23">
        <v>75070</v>
      </c>
      <c r="E75" s="175">
        <v>9961</v>
      </c>
      <c r="F75" s="171" t="s">
        <v>871</v>
      </c>
      <c r="H75" s="203" t="s">
        <v>125</v>
      </c>
      <c r="I75" s="202">
        <v>121142</v>
      </c>
    </row>
    <row r="76" spans="1:9" ht="12.75">
      <c r="A76" t="s">
        <v>146</v>
      </c>
      <c r="B76" s="23">
        <v>107028</v>
      </c>
      <c r="E76" s="170">
        <v>11101</v>
      </c>
      <c r="F76" s="171" t="s">
        <v>368</v>
      </c>
      <c r="H76" s="207" t="s">
        <v>872</v>
      </c>
      <c r="I76" s="206">
        <v>1326416</v>
      </c>
    </row>
    <row r="77" spans="1:9" ht="12.75">
      <c r="A77" s="30" t="s">
        <v>150</v>
      </c>
      <c r="B77" s="23">
        <v>107051</v>
      </c>
      <c r="E77" s="170">
        <v>16113</v>
      </c>
      <c r="F77" s="171" t="s">
        <v>369</v>
      </c>
      <c r="H77" s="203" t="s">
        <v>659</v>
      </c>
      <c r="I77" s="202">
        <v>606202</v>
      </c>
    </row>
    <row r="78" spans="1:9" ht="12.75">
      <c r="A78" t="s">
        <v>152</v>
      </c>
      <c r="B78" s="23">
        <v>7664417</v>
      </c>
      <c r="E78" s="170">
        <v>42101</v>
      </c>
      <c r="F78" s="172" t="s">
        <v>370</v>
      </c>
      <c r="H78" s="203" t="s">
        <v>489</v>
      </c>
      <c r="I78" s="202">
        <v>87627</v>
      </c>
    </row>
    <row r="79" spans="1:9" ht="12.75">
      <c r="A79" t="s">
        <v>736</v>
      </c>
      <c r="B79" s="23">
        <v>6484522</v>
      </c>
      <c r="E79" s="170">
        <v>42401</v>
      </c>
      <c r="F79" s="171" t="s">
        <v>371</v>
      </c>
      <c r="H79" s="203" t="s">
        <v>873</v>
      </c>
      <c r="I79" s="202">
        <v>53963</v>
      </c>
    </row>
    <row r="80" spans="1:9" ht="12.75">
      <c r="A80" t="s">
        <v>747</v>
      </c>
      <c r="B80" s="23">
        <v>7783202</v>
      </c>
      <c r="E80" s="170">
        <v>42603</v>
      </c>
      <c r="F80" s="171" t="s">
        <v>372</v>
      </c>
      <c r="H80" s="201" t="s">
        <v>830</v>
      </c>
      <c r="I80" s="202">
        <v>68006837</v>
      </c>
    </row>
    <row r="81" spans="1:9" ht="12.75">
      <c r="A81" t="s">
        <v>157</v>
      </c>
      <c r="B81" s="23">
        <v>1332214</v>
      </c>
      <c r="E81" s="170">
        <v>43101</v>
      </c>
      <c r="F81" s="171" t="s">
        <v>373</v>
      </c>
      <c r="H81" s="201" t="s">
        <v>666</v>
      </c>
      <c r="I81" s="202">
        <v>712685</v>
      </c>
    </row>
    <row r="82" spans="1:9" ht="12.75">
      <c r="A82" t="s">
        <v>159</v>
      </c>
      <c r="B82" s="23">
        <v>56553</v>
      </c>
      <c r="E82" s="170">
        <v>43104</v>
      </c>
      <c r="F82" s="171" t="s">
        <v>374</v>
      </c>
      <c r="H82" s="203" t="s">
        <v>126</v>
      </c>
      <c r="I82" s="202">
        <v>117793</v>
      </c>
    </row>
    <row r="83" spans="1:9" ht="12.75">
      <c r="A83" t="s">
        <v>518</v>
      </c>
      <c r="B83" s="23">
        <v>98873</v>
      </c>
      <c r="E83" s="170">
        <v>50000</v>
      </c>
      <c r="F83" s="171" t="s">
        <v>220</v>
      </c>
      <c r="H83" s="203" t="s">
        <v>639</v>
      </c>
      <c r="I83" s="202">
        <v>532274</v>
      </c>
    </row>
    <row r="84" spans="1:9" ht="12.75">
      <c r="A84" t="s">
        <v>395</v>
      </c>
      <c r="B84" s="23">
        <v>55210</v>
      </c>
      <c r="E84" s="170">
        <v>50066</v>
      </c>
      <c r="F84" s="171" t="s">
        <v>375</v>
      </c>
      <c r="H84" s="203" t="s">
        <v>508</v>
      </c>
      <c r="I84" s="202">
        <v>95578</v>
      </c>
    </row>
    <row r="85" spans="1:9" ht="12.75">
      <c r="A85" t="s">
        <v>160</v>
      </c>
      <c r="B85" s="23">
        <v>71432</v>
      </c>
      <c r="E85" s="170">
        <v>50077</v>
      </c>
      <c r="F85" s="171" t="s">
        <v>376</v>
      </c>
      <c r="H85" s="203" t="s">
        <v>497</v>
      </c>
      <c r="I85" s="202">
        <v>91576</v>
      </c>
    </row>
    <row r="86" spans="1:9" ht="12.75">
      <c r="A86" t="s">
        <v>161</v>
      </c>
      <c r="B86" s="23">
        <v>92875</v>
      </c>
      <c r="E86" s="170">
        <v>50180</v>
      </c>
      <c r="F86" s="171" t="s">
        <v>377</v>
      </c>
      <c r="H86" s="201" t="s">
        <v>586</v>
      </c>
      <c r="I86" s="202">
        <v>129157</v>
      </c>
    </row>
    <row r="87" spans="1:9" ht="12.75">
      <c r="A87" t="s">
        <v>162</v>
      </c>
      <c r="B87" s="23">
        <v>1020</v>
      </c>
      <c r="E87" s="170">
        <v>50282</v>
      </c>
      <c r="F87" s="171" t="s">
        <v>378</v>
      </c>
      <c r="H87" s="203" t="s">
        <v>452</v>
      </c>
      <c r="I87" s="202">
        <v>75558</v>
      </c>
    </row>
    <row r="88" spans="1:9" ht="12.75">
      <c r="A88" t="s">
        <v>163</v>
      </c>
      <c r="B88" s="23">
        <v>50328</v>
      </c>
      <c r="E88" s="170">
        <v>50293</v>
      </c>
      <c r="F88" s="172" t="s">
        <v>379</v>
      </c>
      <c r="H88" s="207" t="s">
        <v>874</v>
      </c>
      <c r="I88" s="206">
        <v>12108133</v>
      </c>
    </row>
    <row r="89" spans="1:9" ht="12.75">
      <c r="A89" t="s">
        <v>164</v>
      </c>
      <c r="B89" s="23">
        <v>205992</v>
      </c>
      <c r="E89" s="170">
        <v>50328</v>
      </c>
      <c r="F89" s="171" t="s">
        <v>163</v>
      </c>
      <c r="H89" s="203" t="s">
        <v>457</v>
      </c>
      <c r="I89" s="202">
        <v>75865</v>
      </c>
    </row>
    <row r="90" spans="1:9" ht="12.75">
      <c r="A90" t="s">
        <v>607</v>
      </c>
      <c r="B90" s="23">
        <v>192972</v>
      </c>
      <c r="E90" s="170">
        <v>50351</v>
      </c>
      <c r="F90" s="171" t="s">
        <v>380</v>
      </c>
      <c r="H90" s="203" t="s">
        <v>546</v>
      </c>
      <c r="I90" s="202">
        <v>109068</v>
      </c>
    </row>
    <row r="91" spans="1:9" ht="12.75">
      <c r="A91" t="s">
        <v>606</v>
      </c>
      <c r="B91" s="23">
        <v>191242</v>
      </c>
      <c r="E91" s="170">
        <v>50419</v>
      </c>
      <c r="F91" s="171" t="s">
        <v>381</v>
      </c>
      <c r="H91" s="203" t="s">
        <v>498</v>
      </c>
      <c r="I91" s="202">
        <v>91598</v>
      </c>
    </row>
    <row r="92" spans="1:9" ht="12.75">
      <c r="A92" t="s">
        <v>165</v>
      </c>
      <c r="B92" s="23">
        <v>205823</v>
      </c>
      <c r="E92" s="170">
        <v>50555</v>
      </c>
      <c r="F92" s="171" t="s">
        <v>875</v>
      </c>
      <c r="H92" s="203" t="s">
        <v>127</v>
      </c>
      <c r="I92" s="202">
        <v>607578</v>
      </c>
    </row>
    <row r="93" spans="1:9" ht="12.75">
      <c r="A93" s="30" t="s">
        <v>166</v>
      </c>
      <c r="B93" s="23">
        <v>207089</v>
      </c>
      <c r="E93" s="170">
        <v>50760</v>
      </c>
      <c r="F93" s="171" t="s">
        <v>382</v>
      </c>
      <c r="H93" s="203" t="s">
        <v>492</v>
      </c>
      <c r="I93" s="202">
        <v>88755</v>
      </c>
    </row>
    <row r="94" spans="1:9" ht="12.75">
      <c r="A94" t="s">
        <v>501</v>
      </c>
      <c r="B94" s="23">
        <v>94360</v>
      </c>
      <c r="E94" s="170">
        <v>50782</v>
      </c>
      <c r="F94" s="171" t="s">
        <v>383</v>
      </c>
      <c r="H94" s="203" t="s">
        <v>470</v>
      </c>
      <c r="I94" s="202">
        <v>79469</v>
      </c>
    </row>
    <row r="95" spans="1:9" ht="12.75">
      <c r="A95" t="s">
        <v>167</v>
      </c>
      <c r="B95" s="23">
        <v>100447</v>
      </c>
      <c r="E95" s="170">
        <v>51218</v>
      </c>
      <c r="F95" s="171" t="s">
        <v>384</v>
      </c>
      <c r="H95" s="203" t="s">
        <v>495</v>
      </c>
      <c r="I95" s="202">
        <v>90437</v>
      </c>
    </row>
    <row r="96" spans="1:9" ht="12.75">
      <c r="A96" t="s">
        <v>746</v>
      </c>
      <c r="B96" s="23">
        <v>7726956</v>
      </c>
      <c r="E96" s="170">
        <v>51285</v>
      </c>
      <c r="F96" s="171" t="s">
        <v>385</v>
      </c>
      <c r="H96" s="201" t="s">
        <v>821</v>
      </c>
      <c r="I96" s="202">
        <v>60153493</v>
      </c>
    </row>
    <row r="97" spans="1:9" ht="12.75">
      <c r="A97" t="s">
        <v>486</v>
      </c>
      <c r="B97" s="23">
        <v>85687</v>
      </c>
      <c r="E97" s="170">
        <v>51525</v>
      </c>
      <c r="F97" s="171" t="s">
        <v>386</v>
      </c>
      <c r="H97" s="204" t="s">
        <v>128</v>
      </c>
      <c r="I97" s="202">
        <v>32774166</v>
      </c>
    </row>
    <row r="98" spans="1:9" ht="12.75">
      <c r="A98" t="s">
        <v>174</v>
      </c>
      <c r="B98" s="23">
        <v>75150</v>
      </c>
      <c r="E98" s="170">
        <v>51752</v>
      </c>
      <c r="F98" s="171" t="s">
        <v>387</v>
      </c>
      <c r="H98" s="204" t="s">
        <v>129</v>
      </c>
      <c r="I98" s="202">
        <v>57465288</v>
      </c>
    </row>
    <row r="99" spans="1:9" ht="12.75">
      <c r="A99" t="s">
        <v>176</v>
      </c>
      <c r="B99" s="23">
        <v>56235</v>
      </c>
      <c r="E99" s="170">
        <v>51796</v>
      </c>
      <c r="F99" s="171" t="s">
        <v>310</v>
      </c>
      <c r="H99" s="204" t="s">
        <v>130</v>
      </c>
      <c r="I99" s="202">
        <v>32598133</v>
      </c>
    </row>
    <row r="100" spans="1:9" ht="12.75">
      <c r="A100" t="s">
        <v>178</v>
      </c>
      <c r="B100" s="23">
        <v>7782505</v>
      </c>
      <c r="E100" s="170">
        <v>52244</v>
      </c>
      <c r="F100" s="172" t="s">
        <v>388</v>
      </c>
      <c r="H100" s="201" t="s">
        <v>795</v>
      </c>
      <c r="I100" s="202">
        <v>28434868</v>
      </c>
    </row>
    <row r="101" spans="1:9" ht="12.75">
      <c r="A101" t="s">
        <v>179</v>
      </c>
      <c r="B101" s="23">
        <v>10049044</v>
      </c>
      <c r="E101" s="170">
        <v>52675</v>
      </c>
      <c r="F101" s="171" t="s">
        <v>389</v>
      </c>
      <c r="H101" s="204" t="s">
        <v>131</v>
      </c>
      <c r="I101" s="202">
        <v>91941</v>
      </c>
    </row>
    <row r="102" spans="1:9" ht="12.75">
      <c r="A102" t="s">
        <v>180</v>
      </c>
      <c r="B102" s="23">
        <v>108907</v>
      </c>
      <c r="E102" s="170">
        <v>52686</v>
      </c>
      <c r="F102" s="171" t="s">
        <v>390</v>
      </c>
      <c r="H102" s="203" t="s">
        <v>564</v>
      </c>
      <c r="I102" s="202">
        <v>119904</v>
      </c>
    </row>
    <row r="103" spans="1:9" ht="12.75">
      <c r="A103" t="s">
        <v>326</v>
      </c>
      <c r="B103" s="23">
        <v>1058</v>
      </c>
      <c r="E103" s="170">
        <v>53167</v>
      </c>
      <c r="F103" s="171" t="s">
        <v>391</v>
      </c>
      <c r="H103" s="201" t="s">
        <v>780</v>
      </c>
      <c r="I103" s="202">
        <v>20325400</v>
      </c>
    </row>
    <row r="104" spans="1:9" ht="12.75">
      <c r="A104" t="s">
        <v>181</v>
      </c>
      <c r="B104" s="23">
        <v>67663</v>
      </c>
      <c r="E104" s="170">
        <v>53703</v>
      </c>
      <c r="F104" s="171" t="s">
        <v>192</v>
      </c>
      <c r="H104" s="201" t="s">
        <v>565</v>
      </c>
      <c r="I104" s="202">
        <v>119937</v>
      </c>
    </row>
    <row r="105" spans="1:9" ht="12.75">
      <c r="A105" s="30" t="s">
        <v>185</v>
      </c>
      <c r="B105" s="23">
        <v>218019</v>
      </c>
      <c r="E105" s="176">
        <v>53963</v>
      </c>
      <c r="F105" s="177" t="s">
        <v>873</v>
      </c>
      <c r="H105" s="205" t="s">
        <v>876</v>
      </c>
      <c r="I105" s="206">
        <v>612828</v>
      </c>
    </row>
    <row r="106" spans="1:9" ht="12.75">
      <c r="A106" s="30" t="s">
        <v>186</v>
      </c>
      <c r="B106" s="23">
        <v>1319773</v>
      </c>
      <c r="E106" s="170">
        <v>54115</v>
      </c>
      <c r="F106" s="171" t="s">
        <v>392</v>
      </c>
      <c r="H106" s="204" t="s">
        <v>132</v>
      </c>
      <c r="I106" s="202">
        <v>70362504</v>
      </c>
    </row>
    <row r="107" spans="1:9" ht="12.75">
      <c r="A107" s="30" t="s">
        <v>67</v>
      </c>
      <c r="B107" s="23">
        <v>98828</v>
      </c>
      <c r="E107" s="170">
        <v>54626</v>
      </c>
      <c r="F107" s="171" t="s">
        <v>393</v>
      </c>
      <c r="H107" s="201" t="s">
        <v>732</v>
      </c>
      <c r="I107" s="202">
        <v>6109973</v>
      </c>
    </row>
    <row r="108" spans="1:9" ht="12.75">
      <c r="A108" t="s">
        <v>187</v>
      </c>
      <c r="B108" s="23">
        <v>135206</v>
      </c>
      <c r="E108" s="170">
        <v>54911</v>
      </c>
      <c r="F108" s="171" t="s">
        <v>394</v>
      </c>
      <c r="H108" s="203" t="s">
        <v>650</v>
      </c>
      <c r="I108" s="202">
        <v>563473</v>
      </c>
    </row>
    <row r="109" spans="1:9" ht="12.75">
      <c r="A109" t="s">
        <v>188</v>
      </c>
      <c r="B109" s="23">
        <v>1073</v>
      </c>
      <c r="E109" s="170">
        <v>55185</v>
      </c>
      <c r="F109" s="171" t="s">
        <v>263</v>
      </c>
      <c r="H109" s="203" t="s">
        <v>133</v>
      </c>
      <c r="I109" s="202">
        <v>56495</v>
      </c>
    </row>
    <row r="110" spans="1:9" ht="12.75">
      <c r="A110" t="s">
        <v>189</v>
      </c>
      <c r="B110" s="23">
        <v>57125</v>
      </c>
      <c r="E110" s="170">
        <v>55210</v>
      </c>
      <c r="F110" s="171" t="s">
        <v>395</v>
      </c>
      <c r="H110" s="201" t="s">
        <v>827</v>
      </c>
      <c r="I110" s="202">
        <v>64091914</v>
      </c>
    </row>
    <row r="111" spans="1:9" ht="12.75">
      <c r="A111" s="30" t="s">
        <v>549</v>
      </c>
      <c r="B111" s="23">
        <v>110827</v>
      </c>
      <c r="E111" s="170">
        <v>55630</v>
      </c>
      <c r="F111" s="171" t="s">
        <v>396</v>
      </c>
      <c r="H111" s="203" t="s">
        <v>530</v>
      </c>
      <c r="I111" s="202">
        <v>101804</v>
      </c>
    </row>
    <row r="112" spans="1:9" ht="12.75">
      <c r="A112" s="30" t="s">
        <v>191</v>
      </c>
      <c r="B112" s="23">
        <v>226368</v>
      </c>
      <c r="E112" s="170">
        <v>55867</v>
      </c>
      <c r="F112" s="171" t="s">
        <v>397</v>
      </c>
      <c r="H112" s="201" t="s">
        <v>472</v>
      </c>
      <c r="I112" s="202">
        <v>80057</v>
      </c>
    </row>
    <row r="113" spans="1:9" ht="12.75">
      <c r="A113" t="s">
        <v>192</v>
      </c>
      <c r="B113" s="23">
        <v>53703</v>
      </c>
      <c r="E113" s="170">
        <v>55981</v>
      </c>
      <c r="F113" s="172" t="s">
        <v>398</v>
      </c>
      <c r="H113" s="201" t="s">
        <v>529</v>
      </c>
      <c r="I113" s="202">
        <v>101611</v>
      </c>
    </row>
    <row r="114" spans="1:9" ht="12.75">
      <c r="A114" t="s">
        <v>193</v>
      </c>
      <c r="B114" s="23">
        <v>224420</v>
      </c>
      <c r="E114" s="170">
        <v>56042</v>
      </c>
      <c r="F114" s="171" t="s">
        <v>399</v>
      </c>
      <c r="H114" s="204" t="s">
        <v>134</v>
      </c>
      <c r="I114" s="202">
        <v>101144</v>
      </c>
    </row>
    <row r="115" spans="1:9" ht="12.75">
      <c r="A115" t="s">
        <v>194</v>
      </c>
      <c r="B115" s="23">
        <v>192654</v>
      </c>
      <c r="E115" s="170">
        <v>56235</v>
      </c>
      <c r="F115" s="171" t="s">
        <v>176</v>
      </c>
      <c r="H115" s="201" t="s">
        <v>673</v>
      </c>
      <c r="I115" s="202">
        <v>838880</v>
      </c>
    </row>
    <row r="116" spans="1:9" ht="12.75">
      <c r="A116" t="s">
        <v>195</v>
      </c>
      <c r="B116" s="23">
        <v>189640</v>
      </c>
      <c r="E116" s="170">
        <v>56382</v>
      </c>
      <c r="F116" s="171" t="s">
        <v>400</v>
      </c>
      <c r="H116" s="204" t="s">
        <v>135</v>
      </c>
      <c r="I116" s="202">
        <v>101779</v>
      </c>
    </row>
    <row r="117" spans="1:9" ht="12.75">
      <c r="A117" t="s">
        <v>196</v>
      </c>
      <c r="B117" s="23">
        <v>189559</v>
      </c>
      <c r="E117" s="170">
        <v>56495</v>
      </c>
      <c r="F117" s="171" t="s">
        <v>133</v>
      </c>
      <c r="H117" s="203" t="s">
        <v>594</v>
      </c>
      <c r="I117" s="202">
        <v>139651</v>
      </c>
    </row>
    <row r="118" spans="1:9" ht="12.75">
      <c r="A118" t="s">
        <v>197</v>
      </c>
      <c r="B118" s="23">
        <v>191300</v>
      </c>
      <c r="E118" s="170">
        <v>56531</v>
      </c>
      <c r="F118" s="171" t="s">
        <v>401</v>
      </c>
      <c r="H118" s="203" t="s">
        <v>640</v>
      </c>
      <c r="I118" s="202">
        <v>534521</v>
      </c>
    </row>
    <row r="119" spans="1:9" ht="12.75">
      <c r="A119" t="s">
        <v>199</v>
      </c>
      <c r="B119" s="23">
        <v>9901</v>
      </c>
      <c r="E119" s="170">
        <v>56553</v>
      </c>
      <c r="F119" s="171" t="s">
        <v>159</v>
      </c>
      <c r="H119" s="203" t="s">
        <v>877</v>
      </c>
      <c r="I119" s="202">
        <v>92671</v>
      </c>
    </row>
    <row r="120" spans="1:9" ht="12.75">
      <c r="A120" t="s">
        <v>365</v>
      </c>
      <c r="B120" s="23">
        <v>9902</v>
      </c>
      <c r="E120" s="170">
        <v>56757</v>
      </c>
      <c r="F120" s="171" t="s">
        <v>402</v>
      </c>
      <c r="H120" s="204" t="s">
        <v>136</v>
      </c>
      <c r="I120" s="202">
        <v>95830</v>
      </c>
    </row>
    <row r="121" spans="1:9" ht="12.75">
      <c r="A121" s="30" t="s">
        <v>200</v>
      </c>
      <c r="B121" s="23">
        <v>111422</v>
      </c>
      <c r="E121" s="170">
        <v>57125</v>
      </c>
      <c r="F121" s="171" t="s">
        <v>878</v>
      </c>
      <c r="H121" s="204" t="s">
        <v>137</v>
      </c>
      <c r="I121" s="202">
        <v>60117</v>
      </c>
    </row>
    <row r="122" spans="1:9" ht="12.75">
      <c r="A122" t="s">
        <v>482</v>
      </c>
      <c r="B122" s="23">
        <v>84662</v>
      </c>
      <c r="E122" s="170">
        <v>57147</v>
      </c>
      <c r="F122" s="171" t="s">
        <v>403</v>
      </c>
      <c r="H122" s="203" t="s">
        <v>500</v>
      </c>
      <c r="I122" s="202">
        <v>92933</v>
      </c>
    </row>
    <row r="123" spans="1:9" ht="12.75">
      <c r="A123" t="s">
        <v>424</v>
      </c>
      <c r="B123" s="23">
        <v>64675</v>
      </c>
      <c r="E123" s="170">
        <v>57330</v>
      </c>
      <c r="F123" s="171" t="s">
        <v>404</v>
      </c>
      <c r="H123" s="203" t="s">
        <v>524</v>
      </c>
      <c r="I123" s="202">
        <v>100027</v>
      </c>
    </row>
    <row r="124" spans="1:9" ht="12.75">
      <c r="A124" t="s">
        <v>551</v>
      </c>
      <c r="B124" s="23">
        <v>111466</v>
      </c>
      <c r="E124" s="170">
        <v>57410</v>
      </c>
      <c r="F124" s="171" t="s">
        <v>405</v>
      </c>
      <c r="H124" s="203" t="s">
        <v>138</v>
      </c>
      <c r="I124" s="202">
        <v>57835924</v>
      </c>
    </row>
    <row r="125" spans="1:9" ht="12.75">
      <c r="A125" t="s">
        <v>554</v>
      </c>
      <c r="B125" s="23">
        <v>111966</v>
      </c>
      <c r="E125" s="176">
        <v>57578</v>
      </c>
      <c r="F125" s="177" t="s">
        <v>879</v>
      </c>
      <c r="H125" s="201" t="s">
        <v>540</v>
      </c>
      <c r="I125" s="202">
        <v>106876</v>
      </c>
    </row>
    <row r="126" spans="1:9" ht="12.75">
      <c r="A126" t="s">
        <v>555</v>
      </c>
      <c r="B126" s="23">
        <v>112345</v>
      </c>
      <c r="E126" s="170">
        <v>57636</v>
      </c>
      <c r="F126" s="171" t="s">
        <v>406</v>
      </c>
      <c r="H126" s="203" t="s">
        <v>527</v>
      </c>
      <c r="I126" s="202">
        <v>100403</v>
      </c>
    </row>
    <row r="127" spans="1:9" ht="12.75">
      <c r="A127" t="s">
        <v>553</v>
      </c>
      <c r="B127" s="23">
        <v>111900</v>
      </c>
      <c r="E127" s="176">
        <v>57749</v>
      </c>
      <c r="F127" s="177" t="s">
        <v>880</v>
      </c>
      <c r="H127" s="201" t="s">
        <v>595</v>
      </c>
      <c r="I127" s="202">
        <v>139913</v>
      </c>
    </row>
    <row r="128" spans="1:9" ht="12.75">
      <c r="A128" t="s">
        <v>552</v>
      </c>
      <c r="B128" s="23">
        <v>111773</v>
      </c>
      <c r="E128" s="170">
        <v>57830</v>
      </c>
      <c r="F128" s="171" t="s">
        <v>407</v>
      </c>
      <c r="H128" s="203" t="s">
        <v>629</v>
      </c>
      <c r="I128" s="202">
        <v>484208</v>
      </c>
    </row>
    <row r="129" spans="1:9" ht="12.75">
      <c r="A129" t="s">
        <v>335</v>
      </c>
      <c r="B129" s="23">
        <v>1091</v>
      </c>
      <c r="E129" s="170">
        <v>57976</v>
      </c>
      <c r="F129" s="172" t="s">
        <v>142</v>
      </c>
      <c r="H129" s="203" t="s">
        <v>139</v>
      </c>
      <c r="I129" s="202">
        <v>3697243</v>
      </c>
    </row>
    <row r="130" spans="1:9" ht="12.75">
      <c r="A130" t="s">
        <v>208</v>
      </c>
      <c r="B130" s="23">
        <v>75003</v>
      </c>
      <c r="E130" s="170">
        <v>58184</v>
      </c>
      <c r="F130" s="171" t="s">
        <v>408</v>
      </c>
      <c r="H130" s="203" t="s">
        <v>140</v>
      </c>
      <c r="I130" s="202">
        <v>602879</v>
      </c>
    </row>
    <row r="131" spans="1:9" ht="12.75">
      <c r="A131" t="s">
        <v>441</v>
      </c>
      <c r="B131" s="23">
        <v>74851</v>
      </c>
      <c r="E131" s="170">
        <v>58220</v>
      </c>
      <c r="F131" s="171" t="s">
        <v>409</v>
      </c>
      <c r="H131" s="203" t="s">
        <v>521</v>
      </c>
      <c r="I131" s="202">
        <v>99592</v>
      </c>
    </row>
    <row r="132" spans="1:9" ht="12.75">
      <c r="A132" t="s">
        <v>209</v>
      </c>
      <c r="B132" s="23">
        <v>106934</v>
      </c>
      <c r="E132" s="170">
        <v>58899</v>
      </c>
      <c r="F132" s="172" t="s">
        <v>238</v>
      </c>
      <c r="H132" s="203" t="s">
        <v>141</v>
      </c>
      <c r="I132" s="202">
        <v>7496028</v>
      </c>
    </row>
    <row r="133" spans="1:9" ht="12.75">
      <c r="A133" t="s">
        <v>210</v>
      </c>
      <c r="B133" s="23">
        <v>107062</v>
      </c>
      <c r="E133" s="170">
        <v>58902</v>
      </c>
      <c r="F133" s="171" t="s">
        <v>410</v>
      </c>
      <c r="H133" s="201" t="s">
        <v>142</v>
      </c>
      <c r="I133" s="202">
        <v>57976</v>
      </c>
    </row>
    <row r="134" spans="1:9" ht="12.75">
      <c r="A134" t="s">
        <v>211</v>
      </c>
      <c r="B134" s="23">
        <v>107211</v>
      </c>
      <c r="E134" s="170">
        <v>59052</v>
      </c>
      <c r="F134" s="171" t="s">
        <v>411</v>
      </c>
      <c r="H134" s="201" t="s">
        <v>143</v>
      </c>
      <c r="I134" s="202">
        <v>194592</v>
      </c>
    </row>
    <row r="135" spans="1:9" ht="12.75">
      <c r="A135" t="s">
        <v>662</v>
      </c>
      <c r="B135" s="23">
        <v>629141</v>
      </c>
      <c r="E135" s="170">
        <v>59870</v>
      </c>
      <c r="F135" s="171" t="s">
        <v>412</v>
      </c>
      <c r="H135" s="201" t="s">
        <v>793</v>
      </c>
      <c r="I135" s="202">
        <v>26148685</v>
      </c>
    </row>
    <row r="136" spans="1:9" ht="12.75">
      <c r="A136" t="s">
        <v>548</v>
      </c>
      <c r="B136" s="23">
        <v>110714</v>
      </c>
      <c r="E136" s="170">
        <v>59892</v>
      </c>
      <c r="F136" s="171" t="s">
        <v>269</v>
      </c>
      <c r="H136" s="203" t="s">
        <v>480</v>
      </c>
      <c r="I136" s="202">
        <v>83329</v>
      </c>
    </row>
    <row r="137" spans="1:9" ht="12.75">
      <c r="A137" t="s">
        <v>212</v>
      </c>
      <c r="B137" s="23">
        <v>111762</v>
      </c>
      <c r="E137" s="170">
        <v>59961</v>
      </c>
      <c r="F137" s="171" t="s">
        <v>413</v>
      </c>
      <c r="H137" s="203" t="s">
        <v>610</v>
      </c>
      <c r="I137" s="202">
        <v>208968</v>
      </c>
    </row>
    <row r="138" spans="1:9" ht="12.75">
      <c r="A138" t="s">
        <v>213</v>
      </c>
      <c r="B138" s="23">
        <v>110805</v>
      </c>
      <c r="E138" s="170">
        <v>60093</v>
      </c>
      <c r="F138" s="171" t="s">
        <v>414</v>
      </c>
      <c r="H138" s="203" t="s">
        <v>144</v>
      </c>
      <c r="I138" s="202">
        <v>75070</v>
      </c>
    </row>
    <row r="139" spans="1:9" ht="12.75">
      <c r="A139" t="s">
        <v>214</v>
      </c>
      <c r="B139" s="23">
        <v>111159</v>
      </c>
      <c r="E139" s="170">
        <v>60117</v>
      </c>
      <c r="F139" s="178" t="s">
        <v>137</v>
      </c>
      <c r="H139" s="203" t="s">
        <v>145</v>
      </c>
      <c r="I139" s="202">
        <v>60355</v>
      </c>
    </row>
    <row r="140" spans="1:9" ht="12.75">
      <c r="A140" t="s">
        <v>215</v>
      </c>
      <c r="B140" s="23">
        <v>109864</v>
      </c>
      <c r="E140" s="170">
        <v>60344</v>
      </c>
      <c r="F140" s="171" t="s">
        <v>415</v>
      </c>
      <c r="H140" s="203" t="s">
        <v>800</v>
      </c>
      <c r="I140" s="202">
        <v>34256821</v>
      </c>
    </row>
    <row r="141" spans="1:9" ht="12.75">
      <c r="A141" t="s">
        <v>216</v>
      </c>
      <c r="B141" s="23">
        <v>110496</v>
      </c>
      <c r="E141" s="170">
        <v>60355</v>
      </c>
      <c r="F141" s="171" t="s">
        <v>145</v>
      </c>
      <c r="H141" s="203" t="s">
        <v>646</v>
      </c>
      <c r="I141" s="202">
        <v>546883</v>
      </c>
    </row>
    <row r="142" spans="1:9" ht="12.75">
      <c r="A142" t="s">
        <v>711</v>
      </c>
      <c r="B142" s="23">
        <v>2807309</v>
      </c>
      <c r="E142" s="170">
        <v>60560</v>
      </c>
      <c r="F142" s="171" t="s">
        <v>416</v>
      </c>
      <c r="H142" s="203" t="s">
        <v>446</v>
      </c>
      <c r="I142" s="202">
        <v>75058</v>
      </c>
    </row>
    <row r="143" spans="1:9" ht="12.75">
      <c r="A143" t="s">
        <v>217</v>
      </c>
      <c r="B143" s="23">
        <v>75218</v>
      </c>
      <c r="E143" s="170">
        <v>60571</v>
      </c>
      <c r="F143" s="171" t="s">
        <v>417</v>
      </c>
      <c r="H143" s="203" t="s">
        <v>517</v>
      </c>
      <c r="I143" s="202">
        <v>98862</v>
      </c>
    </row>
    <row r="144" spans="1:9" ht="12.75">
      <c r="A144" t="s">
        <v>609</v>
      </c>
      <c r="B144" s="23">
        <v>206440</v>
      </c>
      <c r="E144" s="170">
        <v>61574</v>
      </c>
      <c r="F144" s="171" t="s">
        <v>418</v>
      </c>
      <c r="H144" s="203" t="s">
        <v>826</v>
      </c>
      <c r="I144" s="202">
        <v>62476599</v>
      </c>
    </row>
    <row r="145" spans="1:9" ht="12.75">
      <c r="A145" t="s">
        <v>487</v>
      </c>
      <c r="B145" s="23">
        <v>86737</v>
      </c>
      <c r="E145" s="170">
        <v>61825</v>
      </c>
      <c r="F145" s="171" t="s">
        <v>881</v>
      </c>
      <c r="H145" s="203" t="s">
        <v>146</v>
      </c>
      <c r="I145" s="202">
        <v>107028</v>
      </c>
    </row>
    <row r="146" spans="1:9" ht="12.75">
      <c r="A146" t="s">
        <v>219</v>
      </c>
      <c r="B146" s="23">
        <v>1101</v>
      </c>
      <c r="E146" s="170">
        <v>62442</v>
      </c>
      <c r="F146" s="171" t="s">
        <v>419</v>
      </c>
      <c r="H146" s="203" t="s">
        <v>147</v>
      </c>
      <c r="I146" s="202">
        <v>79061</v>
      </c>
    </row>
    <row r="147" spans="1:9" ht="12.75">
      <c r="A147" t="s">
        <v>338</v>
      </c>
      <c r="B147" s="23">
        <v>1103</v>
      </c>
      <c r="E147" s="170">
        <v>62500</v>
      </c>
      <c r="F147" s="171" t="s">
        <v>420</v>
      </c>
      <c r="H147" s="203" t="s">
        <v>148</v>
      </c>
      <c r="I147" s="202">
        <v>79107</v>
      </c>
    </row>
    <row r="148" spans="1:9" ht="12.75">
      <c r="A148" t="s">
        <v>339</v>
      </c>
      <c r="B148" s="23">
        <v>1104</v>
      </c>
      <c r="E148" s="170">
        <v>62533</v>
      </c>
      <c r="F148" s="171" t="s">
        <v>153</v>
      </c>
      <c r="H148" s="203" t="s">
        <v>149</v>
      </c>
      <c r="I148" s="202">
        <v>107131</v>
      </c>
    </row>
    <row r="149" spans="1:9" ht="12.75">
      <c r="A149" t="s">
        <v>220</v>
      </c>
      <c r="B149" s="23">
        <v>50000</v>
      </c>
      <c r="E149" s="170">
        <v>62555</v>
      </c>
      <c r="F149" s="171" t="s">
        <v>305</v>
      </c>
      <c r="H149" s="207" t="s">
        <v>882</v>
      </c>
      <c r="I149" s="206">
        <v>77536664</v>
      </c>
    </row>
    <row r="150" spans="1:9" ht="12.75">
      <c r="A150" t="s">
        <v>342</v>
      </c>
      <c r="B150" s="23">
        <v>1115</v>
      </c>
      <c r="E150" s="170">
        <v>62566</v>
      </c>
      <c r="F150" s="171" t="s">
        <v>883</v>
      </c>
      <c r="H150" s="203" t="s">
        <v>382</v>
      </c>
      <c r="I150" s="202">
        <v>50760</v>
      </c>
    </row>
    <row r="151" spans="1:9" ht="12.75">
      <c r="A151" t="s">
        <v>225</v>
      </c>
      <c r="B151" s="23">
        <v>7647010</v>
      </c>
      <c r="E151" s="170">
        <v>62737</v>
      </c>
      <c r="F151" s="171" t="s">
        <v>884</v>
      </c>
      <c r="H151" s="203" t="s">
        <v>785</v>
      </c>
      <c r="I151" s="202">
        <v>23214928</v>
      </c>
    </row>
    <row r="152" spans="1:9" ht="12.75">
      <c r="A152" t="s">
        <v>226</v>
      </c>
      <c r="B152" s="23">
        <v>74908</v>
      </c>
      <c r="E152" s="170">
        <v>62759</v>
      </c>
      <c r="F152" s="171" t="s">
        <v>264</v>
      </c>
      <c r="H152" s="203" t="s">
        <v>718</v>
      </c>
      <c r="I152" s="202">
        <v>3688537</v>
      </c>
    </row>
    <row r="153" spans="1:9" ht="12.75">
      <c r="A153" t="s">
        <v>757</v>
      </c>
      <c r="B153" s="23">
        <v>10035106</v>
      </c>
      <c r="E153" s="170">
        <v>63252</v>
      </c>
      <c r="F153" s="171" t="s">
        <v>421</v>
      </c>
      <c r="H153" s="203" t="s">
        <v>316</v>
      </c>
      <c r="I153" s="202">
        <v>1000</v>
      </c>
    </row>
    <row r="154" spans="1:9" ht="12.75">
      <c r="A154" t="s">
        <v>227</v>
      </c>
      <c r="B154" s="23">
        <v>7664393</v>
      </c>
      <c r="E154" s="170">
        <v>63923</v>
      </c>
      <c r="F154" s="171" t="s">
        <v>422</v>
      </c>
      <c r="H154" s="203" t="s">
        <v>773</v>
      </c>
      <c r="I154" s="202">
        <v>15972608</v>
      </c>
    </row>
    <row r="155" spans="1:9" ht="12.75">
      <c r="A155" t="s">
        <v>228</v>
      </c>
      <c r="B155" s="23">
        <v>7783075</v>
      </c>
      <c r="E155" s="170">
        <v>63989</v>
      </c>
      <c r="F155" s="171" t="s">
        <v>423</v>
      </c>
      <c r="H155" s="203" t="s">
        <v>618</v>
      </c>
      <c r="I155" s="202">
        <v>309002</v>
      </c>
    </row>
    <row r="156" spans="1:9" ht="12.75">
      <c r="A156" t="s">
        <v>229</v>
      </c>
      <c r="B156" s="23">
        <v>7783064</v>
      </c>
      <c r="E156" s="170">
        <v>64675</v>
      </c>
      <c r="F156" s="171" t="s">
        <v>424</v>
      </c>
      <c r="H156" s="203" t="s">
        <v>614</v>
      </c>
      <c r="I156" s="202">
        <v>302794</v>
      </c>
    </row>
    <row r="157" spans="1:9" ht="12.75">
      <c r="A157" t="s">
        <v>230</v>
      </c>
      <c r="B157" s="23">
        <v>193395</v>
      </c>
      <c r="E157" s="170">
        <v>64755</v>
      </c>
      <c r="F157" s="171" t="s">
        <v>425</v>
      </c>
      <c r="H157" s="203" t="s">
        <v>541</v>
      </c>
      <c r="I157" s="202">
        <v>107186</v>
      </c>
    </row>
    <row r="158" spans="1:9" ht="12.75">
      <c r="A158" t="s">
        <v>465</v>
      </c>
      <c r="B158" s="23">
        <v>78842</v>
      </c>
      <c r="E158" s="170">
        <v>66273</v>
      </c>
      <c r="F158" s="171" t="s">
        <v>885</v>
      </c>
      <c r="H158" s="203" t="s">
        <v>150</v>
      </c>
      <c r="I158" s="202">
        <v>107051</v>
      </c>
    </row>
    <row r="159" spans="1:9" ht="12.75">
      <c r="A159" t="s">
        <v>761</v>
      </c>
      <c r="B159" s="23">
        <v>12427382</v>
      </c>
      <c r="E159" s="170">
        <v>66751</v>
      </c>
      <c r="F159" s="171" t="s">
        <v>427</v>
      </c>
      <c r="H159" s="201" t="s">
        <v>362</v>
      </c>
      <c r="I159" s="202">
        <v>1205</v>
      </c>
    </row>
    <row r="160" spans="1:9" ht="12.75">
      <c r="A160" s="30" t="s">
        <v>241</v>
      </c>
      <c r="B160" s="23">
        <v>108394</v>
      </c>
      <c r="E160" s="170">
        <v>66819</v>
      </c>
      <c r="F160" s="171" t="s">
        <v>428</v>
      </c>
      <c r="H160" s="201" t="s">
        <v>151</v>
      </c>
      <c r="I160" s="202">
        <v>319846</v>
      </c>
    </row>
    <row r="161" spans="1:9" ht="12.75">
      <c r="A161" t="s">
        <v>244</v>
      </c>
      <c r="B161" s="23">
        <v>67561</v>
      </c>
      <c r="E161" s="170">
        <v>67209</v>
      </c>
      <c r="F161" s="171" t="s">
        <v>429</v>
      </c>
      <c r="H161" s="203" t="s">
        <v>797</v>
      </c>
      <c r="I161" s="202">
        <v>28981977</v>
      </c>
    </row>
    <row r="162" spans="1:9" ht="12.75">
      <c r="A162" t="s">
        <v>514</v>
      </c>
      <c r="B162" s="23">
        <v>96333</v>
      </c>
      <c r="E162" s="170">
        <v>67458</v>
      </c>
      <c r="F162" s="171" t="s">
        <v>430</v>
      </c>
      <c r="H162" s="203" t="s">
        <v>64</v>
      </c>
      <c r="I162" s="202">
        <v>7429905</v>
      </c>
    </row>
    <row r="163" spans="1:9" ht="12.75">
      <c r="A163" t="s">
        <v>245</v>
      </c>
      <c r="B163" s="23">
        <v>74839</v>
      </c>
      <c r="E163" s="170">
        <v>67561</v>
      </c>
      <c r="F163" s="171" t="s">
        <v>244</v>
      </c>
      <c r="H163" s="203" t="s">
        <v>689</v>
      </c>
      <c r="I163" s="202">
        <v>1344281</v>
      </c>
    </row>
    <row r="164" spans="1:9" ht="12.75">
      <c r="A164" t="s">
        <v>442</v>
      </c>
      <c r="B164" s="23">
        <v>74873</v>
      </c>
      <c r="E164" s="170">
        <v>67630</v>
      </c>
      <c r="F164" s="171" t="s">
        <v>232</v>
      </c>
      <c r="H164" s="203" t="s">
        <v>809</v>
      </c>
      <c r="I164" s="202">
        <v>39831555</v>
      </c>
    </row>
    <row r="165" spans="1:9" ht="12.75">
      <c r="A165" t="s">
        <v>246</v>
      </c>
      <c r="B165" s="23">
        <v>71556</v>
      </c>
      <c r="E165" s="170">
        <v>67663</v>
      </c>
      <c r="F165" s="171" t="s">
        <v>181</v>
      </c>
      <c r="H165" s="203" t="s">
        <v>578</v>
      </c>
      <c r="I165" s="202">
        <v>125848</v>
      </c>
    </row>
    <row r="166" spans="1:9" ht="12.75">
      <c r="A166" t="s">
        <v>247</v>
      </c>
      <c r="B166" s="23">
        <v>78933</v>
      </c>
      <c r="E166" s="170">
        <v>67721</v>
      </c>
      <c r="F166" s="171" t="s">
        <v>886</v>
      </c>
      <c r="H166" s="203" t="s">
        <v>393</v>
      </c>
      <c r="I166" s="202">
        <v>54626</v>
      </c>
    </row>
    <row r="167" spans="1:9" ht="12.75">
      <c r="A167" t="s">
        <v>415</v>
      </c>
      <c r="B167" s="23">
        <v>60344</v>
      </c>
      <c r="E167" s="170">
        <v>68122</v>
      </c>
      <c r="F167" s="171" t="s">
        <v>201</v>
      </c>
      <c r="H167" s="203" t="s">
        <v>881</v>
      </c>
      <c r="I167" s="202">
        <v>61825</v>
      </c>
    </row>
    <row r="168" spans="1:9" ht="12.75">
      <c r="A168" t="s">
        <v>443</v>
      </c>
      <c r="B168" s="23">
        <v>74884</v>
      </c>
      <c r="E168" s="170">
        <v>68224</v>
      </c>
      <c r="F168" s="171" t="s">
        <v>431</v>
      </c>
      <c r="H168" s="203" t="s">
        <v>152</v>
      </c>
      <c r="I168" s="202">
        <v>7664417</v>
      </c>
    </row>
    <row r="169" spans="1:9" ht="12.75">
      <c r="A169" t="s">
        <v>248</v>
      </c>
      <c r="B169" s="23">
        <v>624839</v>
      </c>
      <c r="E169" s="170">
        <v>68768</v>
      </c>
      <c r="F169" s="172" t="s">
        <v>432</v>
      </c>
      <c r="H169" s="203" t="s">
        <v>736</v>
      </c>
      <c r="I169" s="202">
        <v>6484522</v>
      </c>
    </row>
    <row r="170" spans="1:9" ht="12.75">
      <c r="A170" t="s">
        <v>657</v>
      </c>
      <c r="B170" s="23">
        <v>593748</v>
      </c>
      <c r="E170" s="170">
        <v>70257</v>
      </c>
      <c r="F170" s="171" t="s">
        <v>433</v>
      </c>
      <c r="H170" s="203" t="s">
        <v>747</v>
      </c>
      <c r="I170" s="202">
        <v>7783202</v>
      </c>
    </row>
    <row r="171" spans="1:9" ht="12.75">
      <c r="A171" t="s">
        <v>474</v>
      </c>
      <c r="B171" s="23">
        <v>80626</v>
      </c>
      <c r="E171" s="170">
        <v>71363</v>
      </c>
      <c r="F171" s="171" t="s">
        <v>434</v>
      </c>
      <c r="H171" s="207" t="s">
        <v>887</v>
      </c>
      <c r="I171" s="206">
        <v>12172735</v>
      </c>
    </row>
    <row r="172" spans="1:9" ht="12.75">
      <c r="A172" t="s">
        <v>426</v>
      </c>
      <c r="B172" s="23">
        <v>66273</v>
      </c>
      <c r="E172" s="170">
        <v>71432</v>
      </c>
      <c r="F172" s="171" t="s">
        <v>160</v>
      </c>
      <c r="H172" s="203" t="s">
        <v>317</v>
      </c>
      <c r="I172" s="202">
        <v>1005</v>
      </c>
    </row>
    <row r="173" spans="1:9" ht="12.75">
      <c r="A173" t="s">
        <v>249</v>
      </c>
      <c r="B173" s="23">
        <v>1634044</v>
      </c>
      <c r="E173" s="173">
        <v>71487</v>
      </c>
      <c r="F173" s="174" t="s">
        <v>888</v>
      </c>
      <c r="H173" s="203" t="s">
        <v>318</v>
      </c>
      <c r="I173" s="202">
        <v>1010</v>
      </c>
    </row>
    <row r="174" spans="1:9" ht="12.75">
      <c r="A174" t="s">
        <v>444</v>
      </c>
      <c r="B174" s="23">
        <v>74953</v>
      </c>
      <c r="E174" s="170">
        <v>71556</v>
      </c>
      <c r="F174" s="171" t="s">
        <v>246</v>
      </c>
      <c r="H174" s="203" t="s">
        <v>153</v>
      </c>
      <c r="I174" s="202">
        <v>62533</v>
      </c>
    </row>
    <row r="175" spans="1:9" ht="12.75">
      <c r="A175" t="s">
        <v>250</v>
      </c>
      <c r="B175" s="23">
        <v>75092</v>
      </c>
      <c r="E175" s="170">
        <v>71589</v>
      </c>
      <c r="F175" s="171" t="s">
        <v>435</v>
      </c>
      <c r="H175" s="207" t="s">
        <v>889</v>
      </c>
      <c r="I175" s="206">
        <v>142041</v>
      </c>
    </row>
    <row r="176" spans="1:9" ht="12.75">
      <c r="A176" t="s">
        <v>253</v>
      </c>
      <c r="B176" s="23">
        <v>108383</v>
      </c>
      <c r="E176" s="170">
        <v>72333</v>
      </c>
      <c r="F176" s="171" t="s">
        <v>436</v>
      </c>
      <c r="H176" s="207" t="s">
        <v>890</v>
      </c>
      <c r="I176" s="206">
        <v>77536675</v>
      </c>
    </row>
    <row r="177" spans="1:9" ht="12.75">
      <c r="A177" t="s">
        <v>434</v>
      </c>
      <c r="B177" s="23">
        <v>71363</v>
      </c>
      <c r="E177" s="170">
        <v>72435</v>
      </c>
      <c r="F177" s="171" t="s">
        <v>437</v>
      </c>
      <c r="H177" s="203" t="s">
        <v>566</v>
      </c>
      <c r="I177" s="202">
        <v>120127</v>
      </c>
    </row>
    <row r="178" spans="1:9" ht="12.75">
      <c r="A178" t="s">
        <v>262</v>
      </c>
      <c r="B178" s="23">
        <v>7697372</v>
      </c>
      <c r="E178" s="170">
        <v>72548</v>
      </c>
      <c r="F178" s="172" t="s">
        <v>438</v>
      </c>
      <c r="H178" s="203" t="s">
        <v>740</v>
      </c>
      <c r="I178" s="202">
        <v>7440360</v>
      </c>
    </row>
    <row r="179" spans="1:9" ht="12.75">
      <c r="A179" t="s">
        <v>272</v>
      </c>
      <c r="B179" s="23">
        <v>95487</v>
      </c>
      <c r="E179" s="170">
        <v>72559</v>
      </c>
      <c r="F179" s="172" t="s">
        <v>891</v>
      </c>
      <c r="H179" s="203" t="s">
        <v>682</v>
      </c>
      <c r="I179" s="202">
        <v>1309644</v>
      </c>
    </row>
    <row r="180" spans="1:9" ht="12.75">
      <c r="A180" t="s">
        <v>273</v>
      </c>
      <c r="B180" s="23">
        <v>8014957</v>
      </c>
      <c r="E180" s="170">
        <v>72571</v>
      </c>
      <c r="F180" s="171" t="s">
        <v>439</v>
      </c>
      <c r="H180" s="203" t="s">
        <v>596</v>
      </c>
      <c r="I180" s="202">
        <v>140578</v>
      </c>
    </row>
    <row r="181" spans="1:9" ht="12.75">
      <c r="A181" t="s">
        <v>274</v>
      </c>
      <c r="B181" s="23">
        <v>95476</v>
      </c>
      <c r="E181" s="170">
        <v>74828</v>
      </c>
      <c r="F181" s="171" t="s">
        <v>440</v>
      </c>
      <c r="H181" s="203" t="s">
        <v>154</v>
      </c>
      <c r="I181" s="202">
        <v>7440382</v>
      </c>
    </row>
    <row r="182" spans="1:9" ht="12.75">
      <c r="A182" t="s">
        <v>276</v>
      </c>
      <c r="B182" s="23">
        <v>1151</v>
      </c>
      <c r="E182" s="170">
        <v>74839</v>
      </c>
      <c r="F182" s="171" t="s">
        <v>245</v>
      </c>
      <c r="H182" s="207" t="s">
        <v>892</v>
      </c>
      <c r="I182" s="206">
        <v>7778394</v>
      </c>
    </row>
    <row r="183" spans="1:9" ht="12.75">
      <c r="A183" t="s">
        <v>350</v>
      </c>
      <c r="B183" s="23">
        <v>1150</v>
      </c>
      <c r="E183" s="170">
        <v>74851</v>
      </c>
      <c r="F183" s="171" t="s">
        <v>441</v>
      </c>
      <c r="H183" s="203" t="s">
        <v>155</v>
      </c>
      <c r="I183" s="202">
        <v>1016</v>
      </c>
    </row>
    <row r="184" spans="1:9" ht="12.75">
      <c r="A184" t="s">
        <v>280</v>
      </c>
      <c r="B184" s="23">
        <v>106445</v>
      </c>
      <c r="E184" s="170">
        <v>74873</v>
      </c>
      <c r="F184" s="171" t="s">
        <v>442</v>
      </c>
      <c r="H184" s="203" t="s">
        <v>319</v>
      </c>
      <c r="I184" s="202">
        <v>1017</v>
      </c>
    </row>
    <row r="185" spans="1:9" ht="12.75">
      <c r="A185" t="s">
        <v>283</v>
      </c>
      <c r="B185" s="23">
        <v>127184</v>
      </c>
      <c r="E185" s="170">
        <v>74884</v>
      </c>
      <c r="F185" s="171" t="s">
        <v>443</v>
      </c>
      <c r="H185" s="207" t="s">
        <v>893</v>
      </c>
      <c r="I185" s="206">
        <v>1303282</v>
      </c>
    </row>
    <row r="186" spans="1:9" ht="12.75">
      <c r="A186" t="s">
        <v>710</v>
      </c>
      <c r="B186" s="23">
        <v>2795393</v>
      </c>
      <c r="E186" s="170">
        <v>74908</v>
      </c>
      <c r="F186" s="171" t="s">
        <v>895</v>
      </c>
      <c r="H186" s="207" t="s">
        <v>894</v>
      </c>
      <c r="I186" s="206">
        <v>1327533</v>
      </c>
    </row>
    <row r="187" spans="1:9" ht="12.75">
      <c r="A187" t="s">
        <v>608</v>
      </c>
      <c r="B187" s="23">
        <v>198550</v>
      </c>
      <c r="E187" s="170">
        <v>74953</v>
      </c>
      <c r="F187" s="171" t="s">
        <v>444</v>
      </c>
      <c r="H187" s="203" t="s">
        <v>156</v>
      </c>
      <c r="I187" s="202">
        <v>7784421</v>
      </c>
    </row>
    <row r="188" spans="1:9" ht="12.75">
      <c r="A188" t="s">
        <v>284</v>
      </c>
      <c r="B188" s="23">
        <v>108952</v>
      </c>
      <c r="E188" s="170">
        <v>75003</v>
      </c>
      <c r="F188" s="171" t="s">
        <v>896</v>
      </c>
      <c r="H188" s="203" t="s">
        <v>157</v>
      </c>
      <c r="I188" s="202">
        <v>1332214</v>
      </c>
    </row>
    <row r="189" spans="1:9" ht="12.75">
      <c r="A189" t="s">
        <v>286</v>
      </c>
      <c r="B189" s="23">
        <v>7803512</v>
      </c>
      <c r="E189" s="170">
        <v>75014</v>
      </c>
      <c r="F189" s="171" t="s">
        <v>314</v>
      </c>
      <c r="H189" s="203" t="s">
        <v>383</v>
      </c>
      <c r="I189" s="202">
        <v>50782</v>
      </c>
    </row>
    <row r="190" spans="1:9" ht="12.75">
      <c r="A190" t="s">
        <v>287</v>
      </c>
      <c r="B190" s="23">
        <v>7664382</v>
      </c>
      <c r="E190" s="170">
        <v>75025</v>
      </c>
      <c r="F190" s="171" t="s">
        <v>445</v>
      </c>
      <c r="H190" s="203" t="s">
        <v>630</v>
      </c>
      <c r="I190" s="202">
        <v>492808</v>
      </c>
    </row>
    <row r="191" spans="1:9" ht="12.75">
      <c r="A191" t="s">
        <v>745</v>
      </c>
      <c r="B191" s="23">
        <v>7723140</v>
      </c>
      <c r="E191" s="170">
        <v>75058</v>
      </c>
      <c r="F191" s="171" t="s">
        <v>446</v>
      </c>
      <c r="H191" s="203" t="s">
        <v>558</v>
      </c>
      <c r="I191" s="202">
        <v>115026</v>
      </c>
    </row>
    <row r="192" spans="1:9" ht="12.75">
      <c r="A192" t="s">
        <v>467</v>
      </c>
      <c r="B192" s="23">
        <v>78922</v>
      </c>
      <c r="E192" s="170">
        <v>75070</v>
      </c>
      <c r="F192" s="171" t="s">
        <v>144</v>
      </c>
      <c r="H192" s="203" t="s">
        <v>626</v>
      </c>
      <c r="I192" s="202">
        <v>446866</v>
      </c>
    </row>
    <row r="193" spans="1:9" ht="12.75">
      <c r="A193" t="s">
        <v>297</v>
      </c>
      <c r="B193" s="23">
        <v>1175</v>
      </c>
      <c r="E193" s="170">
        <v>75092</v>
      </c>
      <c r="F193" s="171" t="s">
        <v>250</v>
      </c>
      <c r="H193" s="203" t="s">
        <v>533</v>
      </c>
      <c r="I193" s="202">
        <v>103333</v>
      </c>
    </row>
    <row r="194" spans="1:9" ht="12.75">
      <c r="A194" t="s">
        <v>297</v>
      </c>
      <c r="B194" s="23">
        <v>7631869</v>
      </c>
      <c r="E194" s="170">
        <v>75150</v>
      </c>
      <c r="F194" s="171" t="s">
        <v>174</v>
      </c>
      <c r="H194" s="203" t="s">
        <v>741</v>
      </c>
      <c r="I194" s="202">
        <v>7440393</v>
      </c>
    </row>
    <row r="195" spans="1:9" ht="12.75">
      <c r="A195" t="s">
        <v>299</v>
      </c>
      <c r="B195" s="23">
        <v>1310732</v>
      </c>
      <c r="E195" s="170">
        <v>75218</v>
      </c>
      <c r="F195" s="171" t="s">
        <v>217</v>
      </c>
      <c r="H195" s="203" t="s">
        <v>158</v>
      </c>
      <c r="I195" s="202">
        <v>10294403</v>
      </c>
    </row>
    <row r="196" spans="1:9" ht="12.75">
      <c r="A196" t="s">
        <v>75</v>
      </c>
      <c r="B196" s="23">
        <v>100425</v>
      </c>
      <c r="E196" s="170">
        <v>75252</v>
      </c>
      <c r="F196" s="171" t="s">
        <v>447</v>
      </c>
      <c r="H196" s="203" t="s">
        <v>159</v>
      </c>
      <c r="I196" s="202">
        <v>56553</v>
      </c>
    </row>
    <row r="197" spans="1:9" ht="12.75">
      <c r="A197" t="s">
        <v>301</v>
      </c>
      <c r="B197" s="23">
        <v>9960</v>
      </c>
      <c r="E197" s="170">
        <v>75274</v>
      </c>
      <c r="F197" s="171" t="s">
        <v>448</v>
      </c>
      <c r="H197" s="203" t="s">
        <v>518</v>
      </c>
      <c r="I197" s="202">
        <v>98873</v>
      </c>
    </row>
    <row r="198" spans="1:9" ht="12.75">
      <c r="A198" t="s">
        <v>304</v>
      </c>
      <c r="B198" s="23">
        <v>7664939</v>
      </c>
      <c r="E198" s="170">
        <v>75343</v>
      </c>
      <c r="F198" s="171" t="s">
        <v>88</v>
      </c>
      <c r="H198" s="203" t="s">
        <v>395</v>
      </c>
      <c r="I198" s="202">
        <v>55210</v>
      </c>
    </row>
    <row r="199" spans="1:9" ht="12.75">
      <c r="A199" t="s">
        <v>453</v>
      </c>
      <c r="B199" s="23">
        <v>75650</v>
      </c>
      <c r="E199" s="170">
        <v>75354</v>
      </c>
      <c r="F199" s="171" t="s">
        <v>315</v>
      </c>
      <c r="H199" s="203" t="s">
        <v>160</v>
      </c>
      <c r="I199" s="202">
        <v>71432</v>
      </c>
    </row>
    <row r="200" spans="1:9" ht="12.75">
      <c r="A200" t="s">
        <v>21</v>
      </c>
      <c r="B200" s="23">
        <v>108883</v>
      </c>
      <c r="E200" s="175">
        <v>75376</v>
      </c>
      <c r="F200" s="171" t="s">
        <v>853</v>
      </c>
      <c r="H200" s="203" t="s">
        <v>161</v>
      </c>
      <c r="I200" s="202">
        <v>92875</v>
      </c>
    </row>
    <row r="201" spans="1:9" ht="12.75">
      <c r="A201" t="s">
        <v>308</v>
      </c>
      <c r="B201" s="23">
        <v>79016</v>
      </c>
      <c r="E201" s="170">
        <v>75434</v>
      </c>
      <c r="F201" s="172" t="s">
        <v>449</v>
      </c>
      <c r="H201" s="203" t="s">
        <v>162</v>
      </c>
      <c r="I201" s="202">
        <v>1020</v>
      </c>
    </row>
    <row r="202" spans="1:9" ht="12.75">
      <c r="A202" t="s">
        <v>310</v>
      </c>
      <c r="B202" s="23">
        <v>51796</v>
      </c>
      <c r="E202" s="170">
        <v>75445</v>
      </c>
      <c r="F202" s="171" t="s">
        <v>285</v>
      </c>
      <c r="H202" s="203" t="s">
        <v>163</v>
      </c>
      <c r="I202" s="202">
        <v>50328</v>
      </c>
    </row>
    <row r="203" spans="1:9" ht="12.75">
      <c r="A203" t="s">
        <v>313</v>
      </c>
      <c r="B203" s="23">
        <v>108054</v>
      </c>
      <c r="E203" s="170">
        <v>75456</v>
      </c>
      <c r="F203" s="172" t="s">
        <v>450</v>
      </c>
      <c r="H203" s="203" t="s">
        <v>164</v>
      </c>
      <c r="I203" s="202">
        <v>205992</v>
      </c>
    </row>
    <row r="204" spans="1:9" ht="12.75">
      <c r="A204" t="s">
        <v>656</v>
      </c>
      <c r="B204" s="23">
        <v>593602</v>
      </c>
      <c r="E204" s="170">
        <v>75467</v>
      </c>
      <c r="F204" s="172" t="s">
        <v>451</v>
      </c>
      <c r="H204" s="203" t="s">
        <v>607</v>
      </c>
      <c r="I204" s="202">
        <v>192972</v>
      </c>
    </row>
    <row r="205" spans="1:9" ht="12.75">
      <c r="A205" t="s">
        <v>314</v>
      </c>
      <c r="B205" s="23">
        <v>75014</v>
      </c>
      <c r="E205" s="170">
        <v>75558</v>
      </c>
      <c r="F205" s="171" t="s">
        <v>452</v>
      </c>
      <c r="H205" s="203" t="s">
        <v>606</v>
      </c>
      <c r="I205" s="202">
        <v>191242</v>
      </c>
    </row>
    <row r="206" spans="1:9" ht="12.75">
      <c r="A206" t="s">
        <v>445</v>
      </c>
      <c r="B206" s="23">
        <v>75025</v>
      </c>
      <c r="E206" s="170">
        <v>75569</v>
      </c>
      <c r="F206" s="171" t="s">
        <v>293</v>
      </c>
      <c r="H206" s="203" t="s">
        <v>165</v>
      </c>
      <c r="I206" s="202">
        <v>205823</v>
      </c>
    </row>
    <row r="207" spans="1:9" ht="12.75">
      <c r="A207" t="s">
        <v>315</v>
      </c>
      <c r="B207" s="23">
        <v>75354</v>
      </c>
      <c r="E207" s="170">
        <v>75650</v>
      </c>
      <c r="F207" s="171" t="s">
        <v>453</v>
      </c>
      <c r="H207" s="203" t="s">
        <v>166</v>
      </c>
      <c r="I207" s="202">
        <v>207089</v>
      </c>
    </row>
    <row r="208" spans="1:9" ht="12.75">
      <c r="A208" s="32" t="s">
        <v>838</v>
      </c>
      <c r="B208" s="31"/>
      <c r="E208" s="170">
        <v>75694</v>
      </c>
      <c r="F208" s="171" t="s">
        <v>454</v>
      </c>
      <c r="H208" s="203" t="s">
        <v>611</v>
      </c>
      <c r="I208" s="202">
        <v>271896</v>
      </c>
    </row>
    <row r="209" spans="1:9" ht="12.75">
      <c r="A209" t="s">
        <v>89</v>
      </c>
      <c r="B209" s="23">
        <v>39001020</v>
      </c>
      <c r="E209" s="170">
        <v>75718</v>
      </c>
      <c r="F209" s="171" t="s">
        <v>455</v>
      </c>
      <c r="H209" s="203" t="s">
        <v>516</v>
      </c>
      <c r="I209" s="202">
        <v>98077</v>
      </c>
    </row>
    <row r="210" spans="1:9" ht="12.75">
      <c r="A210" t="s">
        <v>90</v>
      </c>
      <c r="B210" s="23">
        <v>3268879</v>
      </c>
      <c r="E210" s="170">
        <v>75730</v>
      </c>
      <c r="F210" s="171" t="s">
        <v>456</v>
      </c>
      <c r="H210" s="203" t="s">
        <v>519</v>
      </c>
      <c r="I210" s="202">
        <v>98884</v>
      </c>
    </row>
    <row r="211" spans="1:9" ht="12.75">
      <c r="A211" t="s">
        <v>91</v>
      </c>
      <c r="B211" s="23">
        <v>67562394</v>
      </c>
      <c r="E211" s="170">
        <v>75865</v>
      </c>
      <c r="F211" s="171" t="s">
        <v>457</v>
      </c>
      <c r="H211" s="203" t="s">
        <v>501</v>
      </c>
      <c r="I211" s="202">
        <v>94360</v>
      </c>
    </row>
    <row r="212" spans="1:9" ht="12.75">
      <c r="A212" t="s">
        <v>92</v>
      </c>
      <c r="B212" s="23">
        <v>35822469</v>
      </c>
      <c r="E212" s="170">
        <v>76062</v>
      </c>
      <c r="F212" s="171" t="s">
        <v>182</v>
      </c>
      <c r="H212" s="203" t="s">
        <v>731</v>
      </c>
      <c r="I212" s="202">
        <v>5411223</v>
      </c>
    </row>
    <row r="213" spans="1:9" ht="25.5">
      <c r="A213" t="s">
        <v>93</v>
      </c>
      <c r="B213" s="23">
        <v>55673897</v>
      </c>
      <c r="E213" s="170">
        <v>76131</v>
      </c>
      <c r="F213" s="172" t="s">
        <v>458</v>
      </c>
      <c r="H213" s="203" t="s">
        <v>167</v>
      </c>
      <c r="I213" s="202">
        <v>100447</v>
      </c>
    </row>
    <row r="214" spans="1:9" ht="12.75">
      <c r="A214" t="s">
        <v>94</v>
      </c>
      <c r="B214" s="23">
        <v>70648269</v>
      </c>
      <c r="E214" s="170">
        <v>76437</v>
      </c>
      <c r="F214" s="171" t="s">
        <v>459</v>
      </c>
      <c r="H214" s="203" t="s">
        <v>697</v>
      </c>
      <c r="I214" s="202">
        <v>1694093</v>
      </c>
    </row>
    <row r="215" spans="1:9" ht="12.75">
      <c r="A215" t="s">
        <v>95</v>
      </c>
      <c r="B215" s="23">
        <v>39227286</v>
      </c>
      <c r="E215" s="170">
        <v>76448</v>
      </c>
      <c r="F215" s="171" t="s">
        <v>897</v>
      </c>
      <c r="H215" s="203" t="s">
        <v>168</v>
      </c>
      <c r="I215" s="202">
        <v>7440417</v>
      </c>
    </row>
    <row r="216" spans="1:9" ht="12.75">
      <c r="A216" t="s">
        <v>96</v>
      </c>
      <c r="B216" s="23">
        <v>57117449</v>
      </c>
      <c r="E216" s="170">
        <v>77474</v>
      </c>
      <c r="F216" s="172" t="s">
        <v>460</v>
      </c>
      <c r="H216" s="207" t="s">
        <v>898</v>
      </c>
      <c r="I216" s="206">
        <v>1304569</v>
      </c>
    </row>
    <row r="217" spans="1:9" ht="12.75">
      <c r="A217" t="s">
        <v>97</v>
      </c>
      <c r="B217" s="23">
        <v>57653857</v>
      </c>
      <c r="E217" s="170">
        <v>77781</v>
      </c>
      <c r="F217" s="171" t="s">
        <v>461</v>
      </c>
      <c r="H217" s="207" t="s">
        <v>899</v>
      </c>
      <c r="I217" s="206">
        <v>13510491</v>
      </c>
    </row>
    <row r="218" spans="1:9" ht="12.75">
      <c r="A218" t="s">
        <v>98</v>
      </c>
      <c r="B218" s="23">
        <v>72918219</v>
      </c>
      <c r="E218" s="170">
        <v>78308</v>
      </c>
      <c r="F218" s="171" t="s">
        <v>462</v>
      </c>
      <c r="H218" s="207" t="s">
        <v>900</v>
      </c>
      <c r="I218" s="206">
        <v>7787566</v>
      </c>
    </row>
    <row r="219" spans="1:9" ht="12.75">
      <c r="A219" t="s">
        <v>99</v>
      </c>
      <c r="B219" s="23">
        <v>19408743</v>
      </c>
      <c r="E219" s="170">
        <v>78400</v>
      </c>
      <c r="F219" s="171" t="s">
        <v>463</v>
      </c>
      <c r="H219" s="203" t="s">
        <v>713</v>
      </c>
      <c r="I219" s="202">
        <v>3068880</v>
      </c>
    </row>
    <row r="220" spans="1:9" ht="12.75">
      <c r="A220" t="s">
        <v>100</v>
      </c>
      <c r="B220" s="23">
        <v>57117416</v>
      </c>
      <c r="E220" s="170">
        <v>78591</v>
      </c>
      <c r="F220" s="171" t="s">
        <v>231</v>
      </c>
      <c r="H220" s="203" t="s">
        <v>169</v>
      </c>
      <c r="I220" s="202">
        <v>319857</v>
      </c>
    </row>
    <row r="221" spans="1:9" ht="12.75">
      <c r="A221" t="s">
        <v>101</v>
      </c>
      <c r="B221" s="23">
        <v>40321764</v>
      </c>
      <c r="E221" s="170">
        <v>78795</v>
      </c>
      <c r="F221" s="172" t="s">
        <v>464</v>
      </c>
      <c r="H221" s="203" t="s">
        <v>879</v>
      </c>
      <c r="I221" s="202">
        <v>57578</v>
      </c>
    </row>
    <row r="222" spans="1:9" ht="12.75">
      <c r="A222" t="s">
        <v>118</v>
      </c>
      <c r="B222" s="23">
        <v>60851345</v>
      </c>
      <c r="E222" s="170">
        <v>78842</v>
      </c>
      <c r="F222" s="171" t="s">
        <v>465</v>
      </c>
      <c r="H222" s="203" t="s">
        <v>320</v>
      </c>
      <c r="I222" s="202">
        <v>1025</v>
      </c>
    </row>
    <row r="223" spans="1:9" ht="12.75">
      <c r="A223" t="s">
        <v>119</v>
      </c>
      <c r="B223" s="23">
        <v>57117314</v>
      </c>
      <c r="E223" s="170">
        <v>78875</v>
      </c>
      <c r="F223" s="171" t="s">
        <v>858</v>
      </c>
      <c r="H223" s="203" t="s">
        <v>499</v>
      </c>
      <c r="I223" s="202">
        <v>92524</v>
      </c>
    </row>
    <row r="224" spans="1:9" ht="12.75">
      <c r="A224" t="s">
        <v>120</v>
      </c>
      <c r="B224" s="23">
        <v>51207319</v>
      </c>
      <c r="E224" s="170">
        <v>78886</v>
      </c>
      <c r="F224" s="171" t="s">
        <v>466</v>
      </c>
      <c r="H224" s="201" t="s">
        <v>543</v>
      </c>
      <c r="I224" s="202">
        <v>108601</v>
      </c>
    </row>
    <row r="225" spans="1:9" ht="12.75">
      <c r="A225" t="s">
        <v>121</v>
      </c>
      <c r="B225" s="23">
        <v>1746016</v>
      </c>
      <c r="E225" s="170">
        <v>78922</v>
      </c>
      <c r="F225" s="171" t="s">
        <v>467</v>
      </c>
      <c r="H225" s="201" t="s">
        <v>170</v>
      </c>
      <c r="I225" s="202">
        <v>111444</v>
      </c>
    </row>
    <row r="226" spans="1:9" ht="12.75">
      <c r="A226" t="s">
        <v>589</v>
      </c>
      <c r="B226" s="23">
        <v>132649</v>
      </c>
      <c r="E226" s="170">
        <v>78933</v>
      </c>
      <c r="F226" s="171" t="s">
        <v>247</v>
      </c>
      <c r="H226" s="203" t="s">
        <v>532</v>
      </c>
      <c r="I226" s="202">
        <v>103231</v>
      </c>
    </row>
    <row r="227" spans="1:9" ht="12.75">
      <c r="A227" t="s">
        <v>198</v>
      </c>
      <c r="B227" s="23">
        <v>1080</v>
      </c>
      <c r="E227" s="170">
        <v>79005</v>
      </c>
      <c r="F227" s="171" t="s">
        <v>87</v>
      </c>
      <c r="H227" s="203" t="s">
        <v>171</v>
      </c>
      <c r="I227" s="202">
        <v>542881</v>
      </c>
    </row>
    <row r="228" spans="1:9" ht="12.75">
      <c r="A228" t="s">
        <v>202</v>
      </c>
      <c r="B228" s="23">
        <v>1086</v>
      </c>
      <c r="E228" s="170">
        <v>79016</v>
      </c>
      <c r="F228" s="171" t="s">
        <v>308</v>
      </c>
      <c r="H228" s="203" t="s">
        <v>604</v>
      </c>
      <c r="I228" s="202">
        <v>154938</v>
      </c>
    </row>
    <row r="229" spans="1:9" ht="12.75">
      <c r="A229" t="s">
        <v>333</v>
      </c>
      <c r="B229" s="23">
        <v>1085</v>
      </c>
      <c r="E229" s="170">
        <v>79061</v>
      </c>
      <c r="F229" s="171" t="s">
        <v>147</v>
      </c>
      <c r="H229" s="201" t="s">
        <v>321</v>
      </c>
      <c r="I229" s="202">
        <v>1030</v>
      </c>
    </row>
    <row r="230" spans="1:9" ht="12.75">
      <c r="A230" t="s">
        <v>806</v>
      </c>
      <c r="B230" s="23">
        <v>38998753</v>
      </c>
      <c r="E230" s="170">
        <v>79107</v>
      </c>
      <c r="F230" s="171" t="s">
        <v>148</v>
      </c>
      <c r="H230" s="205" t="s">
        <v>901</v>
      </c>
      <c r="I230" s="206">
        <v>108190</v>
      </c>
    </row>
    <row r="231" spans="1:9" ht="12.75">
      <c r="A231" t="s">
        <v>805</v>
      </c>
      <c r="B231" s="23">
        <v>37871004</v>
      </c>
      <c r="E231" s="170">
        <v>79118</v>
      </c>
      <c r="F231" s="171" t="s">
        <v>468</v>
      </c>
      <c r="H231" s="203" t="s">
        <v>322</v>
      </c>
      <c r="I231" s="202">
        <v>1035</v>
      </c>
    </row>
    <row r="232" spans="1:9" ht="12.75">
      <c r="A232" t="s">
        <v>816</v>
      </c>
      <c r="B232" s="23">
        <v>55684941</v>
      </c>
      <c r="E232" s="170">
        <v>79210</v>
      </c>
      <c r="F232" s="171" t="s">
        <v>469</v>
      </c>
      <c r="H232" s="207" t="s">
        <v>902</v>
      </c>
      <c r="I232" s="206">
        <v>15541454</v>
      </c>
    </row>
    <row r="233" spans="1:9" ht="12.75">
      <c r="A233" t="s">
        <v>801</v>
      </c>
      <c r="B233" s="23">
        <v>34465468</v>
      </c>
      <c r="E233" s="170">
        <v>79345</v>
      </c>
      <c r="F233" s="171" t="s">
        <v>86</v>
      </c>
      <c r="H233" s="203" t="s">
        <v>746</v>
      </c>
      <c r="I233" s="202">
        <v>7726956</v>
      </c>
    </row>
    <row r="234" spans="1:9" ht="12.75">
      <c r="A234" t="s">
        <v>798</v>
      </c>
      <c r="B234" s="23">
        <v>30402154</v>
      </c>
      <c r="E234" s="170">
        <v>79447</v>
      </c>
      <c r="F234" s="171" t="s">
        <v>903</v>
      </c>
      <c r="H234" s="203" t="s">
        <v>748</v>
      </c>
      <c r="I234" s="202">
        <v>7789302</v>
      </c>
    </row>
    <row r="235" spans="1:9" ht="12.75">
      <c r="A235" t="s">
        <v>803</v>
      </c>
      <c r="B235" s="23">
        <v>36088229</v>
      </c>
      <c r="E235" s="170">
        <v>79469</v>
      </c>
      <c r="F235" s="171" t="s">
        <v>470</v>
      </c>
      <c r="H235" s="203" t="s">
        <v>448</v>
      </c>
      <c r="I235" s="202">
        <v>75274</v>
      </c>
    </row>
    <row r="236" spans="1:9" ht="12.75">
      <c r="A236" t="s">
        <v>817</v>
      </c>
      <c r="B236" s="23">
        <v>55722275</v>
      </c>
      <c r="E236" s="170">
        <v>79572</v>
      </c>
      <c r="F236" s="171" t="s">
        <v>471</v>
      </c>
      <c r="H236" s="203" t="s">
        <v>447</v>
      </c>
      <c r="I236" s="202">
        <v>75252</v>
      </c>
    </row>
    <row r="237" spans="1:9" ht="12.75">
      <c r="A237" t="s">
        <v>811</v>
      </c>
      <c r="B237" s="23">
        <v>41903575</v>
      </c>
      <c r="E237" s="170">
        <v>80057</v>
      </c>
      <c r="F237" s="172" t="s">
        <v>472</v>
      </c>
      <c r="H237" s="203" t="s">
        <v>696</v>
      </c>
      <c r="I237" s="202">
        <v>1689845</v>
      </c>
    </row>
    <row r="238" spans="1:9" ht="12.75">
      <c r="A238" s="32" t="s">
        <v>839</v>
      </c>
      <c r="B238" s="31"/>
      <c r="E238" s="170">
        <v>80159</v>
      </c>
      <c r="F238" s="171" t="s">
        <v>473</v>
      </c>
      <c r="H238" s="203" t="s">
        <v>598</v>
      </c>
      <c r="I238" s="202">
        <v>141322</v>
      </c>
    </row>
    <row r="239" spans="1:9" ht="12.75">
      <c r="A239" t="s">
        <v>110</v>
      </c>
      <c r="B239" s="23">
        <v>39635319</v>
      </c>
      <c r="E239" s="170">
        <v>80626</v>
      </c>
      <c r="F239" s="171" t="s">
        <v>474</v>
      </c>
      <c r="H239" s="203" t="s">
        <v>486</v>
      </c>
      <c r="I239" s="202">
        <v>85687</v>
      </c>
    </row>
    <row r="240" spans="1:9" ht="12.75">
      <c r="A240" t="s">
        <v>111</v>
      </c>
      <c r="B240" s="23">
        <v>38380084</v>
      </c>
      <c r="E240" s="170">
        <v>81072</v>
      </c>
      <c r="F240" s="171" t="s">
        <v>475</v>
      </c>
      <c r="H240" s="201" t="s">
        <v>788</v>
      </c>
      <c r="I240" s="202">
        <v>25013165</v>
      </c>
    </row>
    <row r="241" spans="1:9" ht="12.75">
      <c r="A241" t="s">
        <v>112</v>
      </c>
      <c r="B241" s="23">
        <v>69782907</v>
      </c>
      <c r="E241" s="170">
        <v>81812</v>
      </c>
      <c r="F241" s="171" t="s">
        <v>476</v>
      </c>
      <c r="H241" s="203" t="s">
        <v>575</v>
      </c>
      <c r="I241" s="202">
        <v>123728</v>
      </c>
    </row>
    <row r="242" spans="1:9" ht="12.75">
      <c r="A242" t="s">
        <v>113</v>
      </c>
      <c r="B242" s="23">
        <v>32598144</v>
      </c>
      <c r="E242" s="170">
        <v>81889</v>
      </c>
      <c r="F242" s="171" t="s">
        <v>477</v>
      </c>
      <c r="H242" s="203" t="s">
        <v>727</v>
      </c>
      <c r="I242" s="202">
        <v>4680788</v>
      </c>
    </row>
    <row r="243" spans="1:9" ht="12.75">
      <c r="A243" t="s">
        <v>114</v>
      </c>
      <c r="B243" s="23">
        <v>52663726</v>
      </c>
      <c r="E243" s="170">
        <v>82280</v>
      </c>
      <c r="F243" s="172" t="s">
        <v>478</v>
      </c>
      <c r="H243" s="203" t="s">
        <v>653</v>
      </c>
      <c r="I243" s="202">
        <v>569642</v>
      </c>
    </row>
    <row r="244" spans="1:9" ht="12.75">
      <c r="A244" t="s">
        <v>115</v>
      </c>
      <c r="B244" s="23">
        <v>74472370</v>
      </c>
      <c r="E244" s="170">
        <v>82688</v>
      </c>
      <c r="F244" s="171" t="s">
        <v>479</v>
      </c>
      <c r="H244" s="203" t="s">
        <v>679</v>
      </c>
      <c r="I244" s="202">
        <v>989388</v>
      </c>
    </row>
    <row r="245" spans="1:9" ht="12.75">
      <c r="A245" t="s">
        <v>116</v>
      </c>
      <c r="B245" s="23">
        <v>31508006</v>
      </c>
      <c r="E245" s="170">
        <v>83329</v>
      </c>
      <c r="F245" s="171" t="s">
        <v>480</v>
      </c>
      <c r="H245" s="201" t="s">
        <v>652</v>
      </c>
      <c r="I245" s="202">
        <v>569619</v>
      </c>
    </row>
    <row r="246" spans="1:9" ht="12.75">
      <c r="A246" t="s">
        <v>117</v>
      </c>
      <c r="B246" s="23">
        <v>65510443</v>
      </c>
      <c r="E246" s="170">
        <v>84173</v>
      </c>
      <c r="F246" s="171" t="s">
        <v>481</v>
      </c>
      <c r="H246" s="203" t="s">
        <v>712</v>
      </c>
      <c r="I246" s="202">
        <v>2832408</v>
      </c>
    </row>
    <row r="247" spans="1:9" ht="12.75">
      <c r="A247" t="s">
        <v>128</v>
      </c>
      <c r="B247" s="23">
        <v>32774166</v>
      </c>
      <c r="E247" s="170">
        <v>84662</v>
      </c>
      <c r="F247" s="171" t="s">
        <v>482</v>
      </c>
      <c r="H247" s="207" t="s">
        <v>904</v>
      </c>
      <c r="I247" s="206">
        <v>28407376</v>
      </c>
    </row>
    <row r="248" spans="1:9" ht="12.75">
      <c r="A248" t="s">
        <v>129</v>
      </c>
      <c r="B248" s="23">
        <v>57465288</v>
      </c>
      <c r="E248" s="170">
        <v>84742</v>
      </c>
      <c r="F248" s="171" t="s">
        <v>483</v>
      </c>
      <c r="H248" s="203" t="s">
        <v>77</v>
      </c>
      <c r="I248" s="202">
        <v>7440439</v>
      </c>
    </row>
    <row r="249" spans="1:9" ht="12.75">
      <c r="A249" t="s">
        <v>130</v>
      </c>
      <c r="B249" s="23">
        <v>32598133</v>
      </c>
      <c r="E249" s="170">
        <v>85018</v>
      </c>
      <c r="F249" s="171" t="s">
        <v>484</v>
      </c>
      <c r="H249" s="207" t="s">
        <v>905</v>
      </c>
      <c r="I249" s="206">
        <v>10108642</v>
      </c>
    </row>
    <row r="250" spans="1:9" ht="12.75">
      <c r="A250" t="s">
        <v>132</v>
      </c>
      <c r="B250" s="23">
        <v>70362504</v>
      </c>
      <c r="E250" s="170">
        <v>85101</v>
      </c>
      <c r="F250" s="171" t="s">
        <v>485</v>
      </c>
      <c r="H250" s="207" t="s">
        <v>906</v>
      </c>
      <c r="I250" s="206">
        <v>141004</v>
      </c>
    </row>
    <row r="251" spans="1:9" ht="12.75">
      <c r="A251" t="s">
        <v>277</v>
      </c>
      <c r="B251" s="23">
        <v>1336363</v>
      </c>
      <c r="E251" s="170">
        <v>85449</v>
      </c>
      <c r="F251" s="171" t="s">
        <v>288</v>
      </c>
      <c r="H251" s="207" t="s">
        <v>907</v>
      </c>
      <c r="I251" s="206">
        <v>7778441</v>
      </c>
    </row>
    <row r="252" spans="1:9" ht="12.75">
      <c r="A252" s="32" t="s">
        <v>840</v>
      </c>
      <c r="B252" s="31"/>
      <c r="E252" s="170">
        <v>85687</v>
      </c>
      <c r="F252" s="171" t="s">
        <v>486</v>
      </c>
      <c r="H252" s="203" t="s">
        <v>172</v>
      </c>
      <c r="I252" s="202">
        <v>13765190</v>
      </c>
    </row>
    <row r="253" spans="1:9" ht="12.75">
      <c r="A253" s="201" t="s">
        <v>769</v>
      </c>
      <c r="B253" s="202">
        <v>13909096</v>
      </c>
      <c r="E253" s="170">
        <v>86306</v>
      </c>
      <c r="F253" s="171" t="s">
        <v>267</v>
      </c>
      <c r="H253" s="203" t="s">
        <v>605</v>
      </c>
      <c r="I253" s="202">
        <v>156627</v>
      </c>
    </row>
    <row r="254" spans="1:9" ht="12.75">
      <c r="A254" s="201" t="s">
        <v>763</v>
      </c>
      <c r="B254" s="202">
        <v>13010474</v>
      </c>
      <c r="E254" s="170">
        <v>86737</v>
      </c>
      <c r="F254" s="171" t="s">
        <v>487</v>
      </c>
      <c r="H254" s="207" t="s">
        <v>908</v>
      </c>
      <c r="I254" s="206">
        <v>592018</v>
      </c>
    </row>
    <row r="255" spans="1:9" ht="12.75">
      <c r="A255" s="203" t="s">
        <v>671</v>
      </c>
      <c r="B255" s="202">
        <v>811972</v>
      </c>
      <c r="E255" s="170">
        <v>87296</v>
      </c>
      <c r="F255" s="171" t="s">
        <v>488</v>
      </c>
      <c r="H255" s="203" t="s">
        <v>173</v>
      </c>
      <c r="I255" s="202">
        <v>105602</v>
      </c>
    </row>
    <row r="256" spans="1:9" ht="12.75">
      <c r="A256" s="203" t="s">
        <v>86</v>
      </c>
      <c r="B256" s="202">
        <v>79345</v>
      </c>
      <c r="E256" s="170">
        <v>87627</v>
      </c>
      <c r="F256" s="171" t="s">
        <v>489</v>
      </c>
      <c r="H256" s="207" t="s">
        <v>909</v>
      </c>
      <c r="I256" s="206">
        <v>2425061</v>
      </c>
    </row>
    <row r="257" spans="1:9" ht="12.75">
      <c r="A257" s="203" t="s">
        <v>87</v>
      </c>
      <c r="B257" s="202">
        <v>79005</v>
      </c>
      <c r="E257" s="170">
        <v>87683</v>
      </c>
      <c r="F257" s="171" t="s">
        <v>490</v>
      </c>
      <c r="H257" s="207" t="s">
        <v>910</v>
      </c>
      <c r="I257" s="206">
        <v>133062</v>
      </c>
    </row>
    <row r="258" spans="1:9" ht="12.75">
      <c r="A258" s="203" t="s">
        <v>88</v>
      </c>
      <c r="B258" s="202">
        <v>75343</v>
      </c>
      <c r="E258" s="170">
        <v>87865</v>
      </c>
      <c r="F258" s="171" t="s">
        <v>282</v>
      </c>
      <c r="H258" s="203" t="s">
        <v>421</v>
      </c>
      <c r="I258" s="202">
        <v>63252</v>
      </c>
    </row>
    <row r="259" spans="1:9" ht="12.75">
      <c r="A259" s="203" t="s">
        <v>853</v>
      </c>
      <c r="B259" s="203">
        <v>75376</v>
      </c>
      <c r="E259" s="170">
        <v>88062</v>
      </c>
      <c r="F259" s="178" t="s">
        <v>122</v>
      </c>
      <c r="H259" s="203" t="s">
        <v>323</v>
      </c>
      <c r="I259" s="202">
        <v>1050</v>
      </c>
    </row>
    <row r="260" spans="1:9" ht="12.75">
      <c r="A260" s="203" t="s">
        <v>403</v>
      </c>
      <c r="B260" s="202">
        <v>57147</v>
      </c>
      <c r="E260" s="170">
        <v>88101</v>
      </c>
      <c r="F260" s="171" t="s">
        <v>491</v>
      </c>
      <c r="H260" s="203" t="s">
        <v>174</v>
      </c>
      <c r="I260" s="202">
        <v>75150</v>
      </c>
    </row>
    <row r="261" spans="1:9" ht="12.75">
      <c r="A261" s="204" t="s">
        <v>89</v>
      </c>
      <c r="B261" s="202">
        <v>39001020</v>
      </c>
      <c r="E261" s="170">
        <v>88755</v>
      </c>
      <c r="F261" s="171" t="s">
        <v>492</v>
      </c>
      <c r="H261" s="203" t="s">
        <v>175</v>
      </c>
      <c r="I261" s="202">
        <v>630080</v>
      </c>
    </row>
    <row r="262" spans="1:9" ht="12.75">
      <c r="A262" s="204" t="s">
        <v>90</v>
      </c>
      <c r="B262" s="202">
        <v>3268879</v>
      </c>
      <c r="E262" s="170">
        <v>88857</v>
      </c>
      <c r="F262" s="171" t="s">
        <v>493</v>
      </c>
      <c r="H262" s="201" t="s">
        <v>370</v>
      </c>
      <c r="I262" s="202">
        <v>42101</v>
      </c>
    </row>
    <row r="263" spans="1:9" ht="12.75">
      <c r="A263" s="204" t="s">
        <v>91</v>
      </c>
      <c r="B263" s="202">
        <v>67562394</v>
      </c>
      <c r="E263" s="170">
        <v>88891</v>
      </c>
      <c r="F263" s="171" t="s">
        <v>494</v>
      </c>
      <c r="H263" s="203" t="s">
        <v>176</v>
      </c>
      <c r="I263" s="202">
        <v>56235</v>
      </c>
    </row>
    <row r="264" spans="1:9" ht="12.75">
      <c r="A264" s="204" t="s">
        <v>92</v>
      </c>
      <c r="B264" s="202">
        <v>35822469</v>
      </c>
      <c r="E264" s="170">
        <v>90040</v>
      </c>
      <c r="F264" s="171" t="s">
        <v>911</v>
      </c>
      <c r="H264" s="203" t="s">
        <v>456</v>
      </c>
      <c r="I264" s="202">
        <v>75730</v>
      </c>
    </row>
    <row r="265" spans="1:9" ht="12.75">
      <c r="A265" s="204" t="s">
        <v>93</v>
      </c>
      <c r="B265" s="202">
        <v>55673897</v>
      </c>
      <c r="E265" s="170">
        <v>90437</v>
      </c>
      <c r="F265" s="171" t="s">
        <v>495</v>
      </c>
      <c r="H265" s="203" t="s">
        <v>627</v>
      </c>
      <c r="I265" s="202">
        <v>463581</v>
      </c>
    </row>
    <row r="266" spans="1:9" ht="12.75">
      <c r="A266" s="204" t="s">
        <v>94</v>
      </c>
      <c r="B266" s="202">
        <v>70648269</v>
      </c>
      <c r="E266" s="170">
        <v>90948</v>
      </c>
      <c r="F266" s="171" t="s">
        <v>252</v>
      </c>
      <c r="H266" s="203" t="s">
        <v>810</v>
      </c>
      <c r="I266" s="202">
        <v>41575944</v>
      </c>
    </row>
    <row r="267" spans="1:9" ht="12.75">
      <c r="A267" s="204" t="s">
        <v>95</v>
      </c>
      <c r="B267" s="202">
        <v>39227286</v>
      </c>
      <c r="E267" s="170">
        <v>91087</v>
      </c>
      <c r="F267" s="171" t="s">
        <v>307</v>
      </c>
      <c r="H267" s="203" t="s">
        <v>324</v>
      </c>
      <c r="I267" s="202">
        <v>1055</v>
      </c>
    </row>
    <row r="268" spans="1:9" ht="12.75">
      <c r="A268" s="204" t="s">
        <v>96</v>
      </c>
      <c r="B268" s="202">
        <v>57117449</v>
      </c>
      <c r="E268" s="170">
        <v>91203</v>
      </c>
      <c r="F268" s="171" t="s">
        <v>20</v>
      </c>
      <c r="H268" s="203" t="s">
        <v>568</v>
      </c>
      <c r="I268" s="202">
        <v>120809</v>
      </c>
    </row>
    <row r="269" spans="1:9" ht="12.75">
      <c r="A269" s="204" t="s">
        <v>97</v>
      </c>
      <c r="B269" s="202">
        <v>57653857</v>
      </c>
      <c r="E269" s="170">
        <v>91225</v>
      </c>
      <c r="F269" s="171" t="s">
        <v>496</v>
      </c>
      <c r="H269" s="203" t="s">
        <v>325</v>
      </c>
      <c r="I269" s="202">
        <v>1056</v>
      </c>
    </row>
    <row r="270" spans="1:9" ht="12.75">
      <c r="A270" s="204" t="s">
        <v>98</v>
      </c>
      <c r="B270" s="202">
        <v>72918219</v>
      </c>
      <c r="E270" s="170">
        <v>91576</v>
      </c>
      <c r="F270" s="171" t="s">
        <v>497</v>
      </c>
      <c r="H270" s="203" t="s">
        <v>628</v>
      </c>
      <c r="I270" s="202">
        <v>474259</v>
      </c>
    </row>
    <row r="271" spans="1:9" ht="12.75">
      <c r="A271" s="204" t="s">
        <v>99</v>
      </c>
      <c r="B271" s="202">
        <v>19408743</v>
      </c>
      <c r="E271" s="170">
        <v>91598</v>
      </c>
      <c r="F271" s="171" t="s">
        <v>498</v>
      </c>
      <c r="H271" s="203" t="s">
        <v>591</v>
      </c>
      <c r="I271" s="202">
        <v>133904</v>
      </c>
    </row>
    <row r="272" spans="1:9" ht="12.75">
      <c r="A272" s="204" t="s">
        <v>100</v>
      </c>
      <c r="B272" s="202">
        <v>57117416</v>
      </c>
      <c r="E272" s="170">
        <v>91941</v>
      </c>
      <c r="F272" s="178" t="s">
        <v>131</v>
      </c>
      <c r="H272" s="203" t="s">
        <v>617</v>
      </c>
      <c r="I272" s="202">
        <v>305033</v>
      </c>
    </row>
    <row r="273" spans="1:9" ht="12.75">
      <c r="A273" s="204" t="s">
        <v>101</v>
      </c>
      <c r="B273" s="202">
        <v>40321764</v>
      </c>
      <c r="E273" s="170">
        <v>92524</v>
      </c>
      <c r="F273" s="171" t="s">
        <v>499</v>
      </c>
      <c r="H273" s="203" t="s">
        <v>402</v>
      </c>
      <c r="I273" s="202">
        <v>56757</v>
      </c>
    </row>
    <row r="274" spans="1:9" ht="12.75">
      <c r="A274" s="203" t="s">
        <v>513</v>
      </c>
      <c r="B274" s="202">
        <v>96184</v>
      </c>
      <c r="E274" s="170">
        <v>92671</v>
      </c>
      <c r="F274" s="171" t="s">
        <v>877</v>
      </c>
      <c r="H274" s="203" t="s">
        <v>695</v>
      </c>
      <c r="I274" s="202">
        <v>1620219</v>
      </c>
    </row>
    <row r="275" spans="1:9" ht="12.75">
      <c r="A275" s="203" t="s">
        <v>978</v>
      </c>
      <c r="B275" s="202">
        <v>526738</v>
      </c>
      <c r="E275" s="170">
        <v>92875</v>
      </c>
      <c r="F275" s="171" t="s">
        <v>161</v>
      </c>
      <c r="H275" s="203" t="s">
        <v>880</v>
      </c>
      <c r="I275" s="202">
        <v>57749</v>
      </c>
    </row>
    <row r="276" spans="1:9" ht="12.75">
      <c r="A276" s="203" t="s">
        <v>569</v>
      </c>
      <c r="B276" s="202">
        <v>120821</v>
      </c>
      <c r="E276" s="170">
        <v>92933</v>
      </c>
      <c r="F276" s="171" t="s">
        <v>500</v>
      </c>
      <c r="H276" s="203" t="s">
        <v>599</v>
      </c>
      <c r="I276" s="202">
        <v>143500</v>
      </c>
    </row>
    <row r="277" spans="1:9" ht="12.75">
      <c r="A277" s="203" t="s">
        <v>981</v>
      </c>
      <c r="B277" s="202">
        <v>95636</v>
      </c>
      <c r="E277" s="170">
        <v>94360</v>
      </c>
      <c r="F277" s="171" t="s">
        <v>501</v>
      </c>
      <c r="H277" s="203" t="s">
        <v>734</v>
      </c>
      <c r="I277" s="202">
        <v>6164983</v>
      </c>
    </row>
    <row r="278" spans="1:9" ht="12.75">
      <c r="A278" s="203" t="s">
        <v>102</v>
      </c>
      <c r="B278" s="202">
        <v>96128</v>
      </c>
      <c r="E278" s="170">
        <v>94586</v>
      </c>
      <c r="F278" s="171" t="s">
        <v>502</v>
      </c>
      <c r="H278" s="203" t="s">
        <v>559</v>
      </c>
      <c r="I278" s="202">
        <v>115286</v>
      </c>
    </row>
    <row r="279" spans="1:9" ht="12.75">
      <c r="A279" s="203" t="s">
        <v>507</v>
      </c>
      <c r="B279" s="202">
        <v>95501</v>
      </c>
      <c r="E279" s="170">
        <v>94597</v>
      </c>
      <c r="F279" s="171" t="s">
        <v>503</v>
      </c>
      <c r="H279" s="201" t="s">
        <v>458</v>
      </c>
      <c r="I279" s="202">
        <v>76131</v>
      </c>
    </row>
    <row r="280" spans="1:9" ht="12.75">
      <c r="A280" s="203" t="s">
        <v>641</v>
      </c>
      <c r="B280" s="202">
        <v>540590</v>
      </c>
      <c r="E280" s="170">
        <v>94757</v>
      </c>
      <c r="F280" s="172" t="s">
        <v>504</v>
      </c>
      <c r="H280" s="203" t="s">
        <v>177</v>
      </c>
      <c r="I280" s="202">
        <v>108171262</v>
      </c>
    </row>
    <row r="281" spans="1:9" ht="12.75">
      <c r="A281" s="203" t="s">
        <v>858</v>
      </c>
      <c r="B281" s="202">
        <v>78875</v>
      </c>
      <c r="E281" s="170">
        <v>94780</v>
      </c>
      <c r="F281" s="171" t="s">
        <v>505</v>
      </c>
      <c r="H281" s="203" t="s">
        <v>178</v>
      </c>
      <c r="I281" s="202">
        <v>7782505</v>
      </c>
    </row>
    <row r="282" spans="1:9" ht="12.75">
      <c r="A282" s="203" t="s">
        <v>694</v>
      </c>
      <c r="B282" s="202">
        <v>1615801</v>
      </c>
      <c r="E282" s="170">
        <v>95067</v>
      </c>
      <c r="F282" s="171" t="s">
        <v>506</v>
      </c>
      <c r="H282" s="203" t="s">
        <v>179</v>
      </c>
      <c r="I282" s="202">
        <v>10049044</v>
      </c>
    </row>
    <row r="283" spans="1:9" ht="12.75">
      <c r="A283" s="203" t="s">
        <v>642</v>
      </c>
      <c r="B283" s="202">
        <v>540738</v>
      </c>
      <c r="E283" s="170">
        <v>95476</v>
      </c>
      <c r="F283" s="171" t="s">
        <v>274</v>
      </c>
      <c r="H283" s="203" t="s">
        <v>468</v>
      </c>
      <c r="I283" s="202">
        <v>79118</v>
      </c>
    </row>
    <row r="284" spans="1:9" ht="12.75">
      <c r="A284" s="203" t="s">
        <v>860</v>
      </c>
      <c r="B284" s="202">
        <v>122667</v>
      </c>
      <c r="E284" s="170">
        <v>95487</v>
      </c>
      <c r="F284" s="171" t="s">
        <v>272</v>
      </c>
      <c r="H284" s="203" t="s">
        <v>180</v>
      </c>
      <c r="I284" s="202">
        <v>108907</v>
      </c>
    </row>
    <row r="285" spans="1:9" ht="12.75">
      <c r="A285" s="203" t="s">
        <v>103</v>
      </c>
      <c r="B285" s="202">
        <v>106887</v>
      </c>
      <c r="E285" s="170">
        <v>95501</v>
      </c>
      <c r="F285" s="171" t="s">
        <v>507</v>
      </c>
      <c r="H285" s="203" t="s">
        <v>326</v>
      </c>
      <c r="I285" s="202">
        <v>1058</v>
      </c>
    </row>
    <row r="286" spans="1:9" ht="12.75">
      <c r="A286" s="203" t="s">
        <v>977</v>
      </c>
      <c r="B286" s="202">
        <v>108678</v>
      </c>
      <c r="E286" s="170">
        <v>95534</v>
      </c>
      <c r="F286" s="171" t="s">
        <v>913</v>
      </c>
      <c r="H286" s="203" t="s">
        <v>912</v>
      </c>
      <c r="I286" s="202">
        <v>510156</v>
      </c>
    </row>
    <row r="287" spans="1:9" ht="12.75">
      <c r="A287" s="203" t="s">
        <v>104</v>
      </c>
      <c r="B287" s="202">
        <v>106990</v>
      </c>
      <c r="E287" s="170">
        <v>95578</v>
      </c>
      <c r="F287" s="171" t="s">
        <v>914</v>
      </c>
      <c r="H287" s="203" t="s">
        <v>577</v>
      </c>
      <c r="I287" s="202">
        <v>124481</v>
      </c>
    </row>
    <row r="288" spans="1:9" ht="12.75">
      <c r="A288" s="203" t="s">
        <v>645</v>
      </c>
      <c r="B288" s="202">
        <v>541731</v>
      </c>
      <c r="E288" s="173">
        <v>95636</v>
      </c>
      <c r="F288" s="174" t="s">
        <v>981</v>
      </c>
      <c r="H288" s="201" t="s">
        <v>450</v>
      </c>
      <c r="I288" s="202">
        <v>75456</v>
      </c>
    </row>
    <row r="289" spans="1:9" ht="12.75">
      <c r="A289" s="203" t="s">
        <v>861</v>
      </c>
      <c r="B289" s="202">
        <v>542756</v>
      </c>
      <c r="E289" s="170">
        <v>95692</v>
      </c>
      <c r="F289" s="171" t="s">
        <v>278</v>
      </c>
      <c r="H289" s="203" t="s">
        <v>181</v>
      </c>
      <c r="I289" s="202">
        <v>67663</v>
      </c>
    </row>
    <row r="290" spans="1:9" ht="12.75">
      <c r="A290" s="203" t="s">
        <v>105</v>
      </c>
      <c r="B290" s="202">
        <v>1120714</v>
      </c>
      <c r="E290" s="170">
        <v>95807</v>
      </c>
      <c r="F290" s="171" t="s">
        <v>124</v>
      </c>
      <c r="H290" s="203" t="s">
        <v>915</v>
      </c>
      <c r="I290" s="202">
        <v>107302</v>
      </c>
    </row>
    <row r="291" spans="1:9" ht="12.75">
      <c r="A291" s="201" t="s">
        <v>398</v>
      </c>
      <c r="B291" s="202">
        <v>55981</v>
      </c>
      <c r="E291" s="170">
        <v>95830</v>
      </c>
      <c r="F291" s="178" t="s">
        <v>136</v>
      </c>
      <c r="H291" s="203" t="s">
        <v>327</v>
      </c>
      <c r="I291" s="202">
        <v>1060</v>
      </c>
    </row>
    <row r="292" spans="1:9" ht="12.75">
      <c r="A292" s="203" t="s">
        <v>668</v>
      </c>
      <c r="B292" s="202">
        <v>764410</v>
      </c>
      <c r="E292" s="170">
        <v>95954</v>
      </c>
      <c r="F292" s="171" t="s">
        <v>510</v>
      </c>
      <c r="H292" s="203" t="s">
        <v>328</v>
      </c>
      <c r="I292" s="202">
        <v>1065</v>
      </c>
    </row>
    <row r="293" spans="1:9" ht="12.75">
      <c r="A293" s="203" t="s">
        <v>106</v>
      </c>
      <c r="B293" s="202">
        <v>123911</v>
      </c>
      <c r="E293" s="170">
        <v>96093</v>
      </c>
      <c r="F293" s="171" t="s">
        <v>511</v>
      </c>
      <c r="H293" s="203" t="s">
        <v>182</v>
      </c>
      <c r="I293" s="202">
        <v>76062</v>
      </c>
    </row>
    <row r="294" spans="1:9" ht="12.75">
      <c r="A294" s="203" t="s">
        <v>107</v>
      </c>
      <c r="B294" s="202">
        <v>42397648</v>
      </c>
      <c r="E294" s="170">
        <v>96128</v>
      </c>
      <c r="F294" s="171" t="s">
        <v>102</v>
      </c>
      <c r="H294" s="203" t="s">
        <v>582</v>
      </c>
      <c r="I294" s="202">
        <v>126998</v>
      </c>
    </row>
    <row r="295" spans="1:9" ht="12.75">
      <c r="A295" s="203" t="s">
        <v>108</v>
      </c>
      <c r="B295" s="202">
        <v>42397659</v>
      </c>
      <c r="E295" s="170">
        <v>96139</v>
      </c>
      <c r="F295" s="171" t="s">
        <v>512</v>
      </c>
      <c r="H295" s="203" t="s">
        <v>699</v>
      </c>
      <c r="I295" s="202">
        <v>1897456</v>
      </c>
    </row>
    <row r="296" spans="1:9" ht="12.75">
      <c r="A296" s="201" t="s">
        <v>648</v>
      </c>
      <c r="B296" s="202">
        <v>555840</v>
      </c>
      <c r="E296" s="170">
        <v>96184</v>
      </c>
      <c r="F296" s="171" t="s">
        <v>513</v>
      </c>
      <c r="H296" s="203" t="s">
        <v>65</v>
      </c>
      <c r="I296" s="202">
        <v>7440473</v>
      </c>
    </row>
    <row r="297" spans="1:9" ht="12.75">
      <c r="A297" s="201" t="s">
        <v>478</v>
      </c>
      <c r="B297" s="202">
        <v>82280</v>
      </c>
      <c r="E297" s="170">
        <v>96333</v>
      </c>
      <c r="F297" s="171" t="s">
        <v>514</v>
      </c>
      <c r="H297" s="207" t="s">
        <v>916</v>
      </c>
      <c r="I297" s="206">
        <v>16065831</v>
      </c>
    </row>
    <row r="298" spans="1:9" ht="12.75">
      <c r="A298" s="205" t="s">
        <v>863</v>
      </c>
      <c r="B298" s="206">
        <v>98566</v>
      </c>
      <c r="E298" s="170">
        <v>96457</v>
      </c>
      <c r="F298" s="171" t="s">
        <v>218</v>
      </c>
      <c r="H298" s="203" t="s">
        <v>183</v>
      </c>
      <c r="I298" s="202">
        <v>1333820</v>
      </c>
    </row>
    <row r="299" spans="1:9" ht="12.75">
      <c r="A299" s="203" t="s">
        <v>593</v>
      </c>
      <c r="B299" s="202">
        <v>134327</v>
      </c>
      <c r="E299" s="170">
        <v>97563</v>
      </c>
      <c r="F299" s="171" t="s">
        <v>515</v>
      </c>
      <c r="H299" s="203" t="s">
        <v>184</v>
      </c>
      <c r="I299" s="202">
        <v>18540299</v>
      </c>
    </row>
    <row r="300" spans="1:9" ht="12.75">
      <c r="A300" s="203" t="s">
        <v>109</v>
      </c>
      <c r="B300" s="202">
        <v>5522430</v>
      </c>
      <c r="E300" s="170">
        <v>98077</v>
      </c>
      <c r="F300" s="171" t="s">
        <v>516</v>
      </c>
      <c r="H300" s="203" t="s">
        <v>185</v>
      </c>
      <c r="I300" s="202">
        <v>218019</v>
      </c>
    </row>
    <row r="301" spans="1:9" ht="12.75">
      <c r="A301" s="201" t="s">
        <v>717</v>
      </c>
      <c r="B301" s="202">
        <v>3570750</v>
      </c>
      <c r="E301" s="173">
        <v>98566</v>
      </c>
      <c r="F301" s="174" t="s">
        <v>863</v>
      </c>
      <c r="H301" s="207" t="s">
        <v>917</v>
      </c>
      <c r="I301" s="206">
        <v>12001295</v>
      </c>
    </row>
    <row r="302" spans="1:9" ht="12.75">
      <c r="A302" s="203" t="s">
        <v>643</v>
      </c>
      <c r="B302" s="202">
        <v>540841</v>
      </c>
      <c r="E302" s="170">
        <v>98828</v>
      </c>
      <c r="F302" s="171" t="s">
        <v>67</v>
      </c>
      <c r="H302" s="203" t="s">
        <v>488</v>
      </c>
      <c r="I302" s="202">
        <v>87296</v>
      </c>
    </row>
    <row r="303" spans="1:9" ht="12.75">
      <c r="A303" s="204" t="s">
        <v>110</v>
      </c>
      <c r="B303" s="202">
        <v>39635319</v>
      </c>
      <c r="E303" s="170">
        <v>98862</v>
      </c>
      <c r="F303" s="171" t="s">
        <v>517</v>
      </c>
      <c r="H303" s="203" t="s">
        <v>772</v>
      </c>
      <c r="I303" s="202">
        <v>15663271</v>
      </c>
    </row>
    <row r="304" spans="1:9" ht="12.75">
      <c r="A304" s="204" t="s">
        <v>111</v>
      </c>
      <c r="B304" s="202">
        <v>38380084</v>
      </c>
      <c r="E304" s="170">
        <v>98873</v>
      </c>
      <c r="F304" s="171" t="s">
        <v>518</v>
      </c>
      <c r="H304" s="203" t="s">
        <v>735</v>
      </c>
      <c r="I304" s="202">
        <v>6358538</v>
      </c>
    </row>
    <row r="305" spans="1:9" ht="12.75">
      <c r="A305" s="204" t="s">
        <v>112</v>
      </c>
      <c r="B305" s="202">
        <v>69782907</v>
      </c>
      <c r="E305" s="170">
        <v>98884</v>
      </c>
      <c r="F305" s="171" t="s">
        <v>519</v>
      </c>
      <c r="H305" s="203" t="s">
        <v>381</v>
      </c>
      <c r="I305" s="202">
        <v>50419</v>
      </c>
    </row>
    <row r="306" spans="1:9" ht="12.75">
      <c r="A306" s="201" t="s">
        <v>113</v>
      </c>
      <c r="B306" s="202">
        <v>32598144</v>
      </c>
      <c r="E306" s="170">
        <v>98953</v>
      </c>
      <c r="F306" s="171" t="s">
        <v>520</v>
      </c>
      <c r="H306" s="203" t="s">
        <v>749</v>
      </c>
      <c r="I306" s="202">
        <v>8007452</v>
      </c>
    </row>
    <row r="307" spans="1:9" ht="12.75">
      <c r="A307" s="204" t="s">
        <v>114</v>
      </c>
      <c r="B307" s="202">
        <v>52663726</v>
      </c>
      <c r="E307" s="170">
        <v>99592</v>
      </c>
      <c r="F307" s="171" t="s">
        <v>521</v>
      </c>
      <c r="H307" s="203" t="s">
        <v>742</v>
      </c>
      <c r="I307" s="202">
        <v>7440484</v>
      </c>
    </row>
    <row r="308" spans="1:9" ht="12.75">
      <c r="A308" s="204" t="s">
        <v>115</v>
      </c>
      <c r="B308" s="202">
        <v>74472370</v>
      </c>
      <c r="E308" s="170">
        <v>99650</v>
      </c>
      <c r="F308" s="171" t="s">
        <v>522</v>
      </c>
      <c r="H308" s="207" t="s">
        <v>918</v>
      </c>
      <c r="I308" s="206">
        <v>1307966</v>
      </c>
    </row>
    <row r="309" spans="1:9" ht="12.75">
      <c r="A309" s="204" t="s">
        <v>116</v>
      </c>
      <c r="B309" s="202">
        <v>31508006</v>
      </c>
      <c r="E309" s="170">
        <v>99661</v>
      </c>
      <c r="F309" s="171" t="s">
        <v>523</v>
      </c>
      <c r="H309" s="207" t="s">
        <v>919</v>
      </c>
      <c r="I309" s="206">
        <v>1308061</v>
      </c>
    </row>
    <row r="310" spans="1:9" ht="12.75">
      <c r="A310" s="204" t="s">
        <v>117</v>
      </c>
      <c r="B310" s="202">
        <v>65510443</v>
      </c>
      <c r="E310" s="170">
        <v>100027</v>
      </c>
      <c r="F310" s="171" t="s">
        <v>524</v>
      </c>
      <c r="H310" s="207" t="s">
        <v>888</v>
      </c>
      <c r="I310" s="206">
        <v>71487</v>
      </c>
    </row>
    <row r="311" spans="1:9" ht="12.75">
      <c r="A311" s="204" t="s">
        <v>118</v>
      </c>
      <c r="B311" s="202">
        <v>60851345</v>
      </c>
      <c r="E311" s="170">
        <v>100210</v>
      </c>
      <c r="F311" s="171" t="s">
        <v>525</v>
      </c>
      <c r="H311" s="207" t="s">
        <v>920</v>
      </c>
      <c r="I311" s="206">
        <v>513791</v>
      </c>
    </row>
    <row r="312" spans="1:9" ht="12.75">
      <c r="A312" s="203" t="s">
        <v>410</v>
      </c>
      <c r="B312" s="202">
        <v>58902</v>
      </c>
      <c r="E312" s="170">
        <v>100254</v>
      </c>
      <c r="F312" s="171" t="s">
        <v>526</v>
      </c>
      <c r="H312" s="207" t="s">
        <v>921</v>
      </c>
      <c r="I312" s="206">
        <v>10210681</v>
      </c>
    </row>
    <row r="313" spans="1:9" ht="12.75">
      <c r="A313" s="204" t="s">
        <v>119</v>
      </c>
      <c r="B313" s="202">
        <v>57117314</v>
      </c>
      <c r="E313" s="170">
        <v>100403</v>
      </c>
      <c r="F313" s="171" t="s">
        <v>527</v>
      </c>
      <c r="H313" s="207" t="s">
        <v>922</v>
      </c>
      <c r="I313" s="206">
        <v>7646799</v>
      </c>
    </row>
    <row r="314" spans="1:9" ht="12.75">
      <c r="A314" s="204" t="s">
        <v>120</v>
      </c>
      <c r="B314" s="202">
        <v>51207319</v>
      </c>
      <c r="E314" s="170">
        <v>100414</v>
      </c>
      <c r="F314" s="171" t="s">
        <v>207</v>
      </c>
      <c r="H314" s="207" t="s">
        <v>865</v>
      </c>
      <c r="I314" s="206">
        <v>1216</v>
      </c>
    </row>
    <row r="315" spans="1:9" ht="12.75">
      <c r="A315" s="204" t="s">
        <v>121</v>
      </c>
      <c r="B315" s="202">
        <v>1746016</v>
      </c>
      <c r="E315" s="170">
        <v>100425</v>
      </c>
      <c r="F315" s="171" t="s">
        <v>75</v>
      </c>
      <c r="H315" s="207" t="s">
        <v>923</v>
      </c>
      <c r="I315" s="206">
        <v>16842038</v>
      </c>
    </row>
    <row r="316" spans="1:9" ht="12.75">
      <c r="A316" s="203" t="s">
        <v>512</v>
      </c>
      <c r="B316" s="202">
        <v>96139</v>
      </c>
      <c r="E316" s="170">
        <v>100447</v>
      </c>
      <c r="F316" s="171" t="s">
        <v>167</v>
      </c>
      <c r="H316" s="207" t="s">
        <v>924</v>
      </c>
      <c r="I316" s="206">
        <v>21041930</v>
      </c>
    </row>
    <row r="317" spans="1:9" ht="12.75">
      <c r="A317" s="203" t="s">
        <v>466</v>
      </c>
      <c r="B317" s="202">
        <v>78886</v>
      </c>
      <c r="E317" s="170">
        <v>100754</v>
      </c>
      <c r="F317" s="171" t="s">
        <v>270</v>
      </c>
      <c r="H317" s="207" t="s">
        <v>925</v>
      </c>
      <c r="I317" s="206">
        <v>10141056</v>
      </c>
    </row>
    <row r="318" spans="1:9" ht="12.75">
      <c r="A318" s="203" t="s">
        <v>510</v>
      </c>
      <c r="B318" s="202">
        <v>95954</v>
      </c>
      <c r="E318" s="170">
        <v>101020</v>
      </c>
      <c r="F318" s="171" t="s">
        <v>528</v>
      </c>
      <c r="H318" s="207" t="s">
        <v>926</v>
      </c>
      <c r="I318" s="206">
        <v>136527</v>
      </c>
    </row>
    <row r="319" spans="1:9" ht="12.75">
      <c r="A319" s="204" t="s">
        <v>122</v>
      </c>
      <c r="B319" s="202">
        <v>88062</v>
      </c>
      <c r="E319" s="170">
        <v>101144</v>
      </c>
      <c r="F319" s="178" t="s">
        <v>134</v>
      </c>
      <c r="H319" s="207" t="s">
        <v>927</v>
      </c>
      <c r="I319" s="206">
        <v>814891</v>
      </c>
    </row>
    <row r="320" spans="1:9" ht="12.75">
      <c r="A320" s="203" t="s">
        <v>123</v>
      </c>
      <c r="B320" s="202">
        <v>615054</v>
      </c>
      <c r="E320" s="170">
        <v>101611</v>
      </c>
      <c r="F320" s="172" t="s">
        <v>529</v>
      </c>
      <c r="H320" s="207" t="s">
        <v>928</v>
      </c>
      <c r="I320" s="206">
        <v>10124433</v>
      </c>
    </row>
    <row r="321" spans="1:9" ht="12.75">
      <c r="A321" s="203" t="s">
        <v>807</v>
      </c>
      <c r="B321" s="202">
        <v>39156417</v>
      </c>
      <c r="E321" s="170">
        <v>101688</v>
      </c>
      <c r="F321" s="172" t="s">
        <v>251</v>
      </c>
      <c r="H321" s="207" t="s">
        <v>929</v>
      </c>
      <c r="I321" s="206">
        <v>10026241</v>
      </c>
    </row>
    <row r="322" spans="1:9" ht="12.75">
      <c r="A322" s="203" t="s">
        <v>124</v>
      </c>
      <c r="B322" s="202">
        <v>95807</v>
      </c>
      <c r="E322" s="170">
        <v>101779</v>
      </c>
      <c r="F322" s="178" t="s">
        <v>135</v>
      </c>
      <c r="H322" s="207" t="s">
        <v>866</v>
      </c>
      <c r="I322" s="206">
        <v>1217</v>
      </c>
    </row>
    <row r="323" spans="1:9" ht="12.75">
      <c r="A323" s="203" t="s">
        <v>570</v>
      </c>
      <c r="B323" s="202">
        <v>120832</v>
      </c>
      <c r="E323" s="170">
        <v>101804</v>
      </c>
      <c r="F323" s="171" t="s">
        <v>530</v>
      </c>
      <c r="H323" s="207" t="s">
        <v>930</v>
      </c>
      <c r="I323" s="206">
        <v>1317426</v>
      </c>
    </row>
    <row r="324" spans="1:9" ht="12.75">
      <c r="A324" s="201" t="s">
        <v>535</v>
      </c>
      <c r="B324" s="202">
        <v>105679</v>
      </c>
      <c r="E324" s="170">
        <v>101906</v>
      </c>
      <c r="F324" s="172" t="s">
        <v>531</v>
      </c>
      <c r="H324" s="203" t="s">
        <v>857</v>
      </c>
      <c r="I324" s="202">
        <v>1066</v>
      </c>
    </row>
    <row r="325" spans="1:9" ht="12.75">
      <c r="A325" s="203" t="s">
        <v>385</v>
      </c>
      <c r="B325" s="202">
        <v>51285</v>
      </c>
      <c r="E325" s="170">
        <v>103231</v>
      </c>
      <c r="F325" s="171" t="s">
        <v>532</v>
      </c>
      <c r="H325" s="203" t="s">
        <v>329</v>
      </c>
      <c r="I325" s="202">
        <v>1068</v>
      </c>
    </row>
    <row r="326" spans="1:9" ht="12.75">
      <c r="A326" s="203" t="s">
        <v>125</v>
      </c>
      <c r="B326" s="202">
        <v>121142</v>
      </c>
      <c r="E326" s="170">
        <v>103333</v>
      </c>
      <c r="F326" s="171" t="s">
        <v>533</v>
      </c>
      <c r="H326" s="203" t="s">
        <v>68</v>
      </c>
      <c r="I326" s="202">
        <v>7440508</v>
      </c>
    </row>
    <row r="327" spans="1:9" ht="12.75">
      <c r="A327" s="207" t="s">
        <v>872</v>
      </c>
      <c r="B327" s="206">
        <v>1326416</v>
      </c>
      <c r="E327" s="170">
        <v>104949</v>
      </c>
      <c r="F327" s="171" t="s">
        <v>534</v>
      </c>
      <c r="H327" s="203" t="s">
        <v>330</v>
      </c>
      <c r="I327" s="202">
        <v>1070</v>
      </c>
    </row>
    <row r="328" spans="1:9" ht="12.75">
      <c r="A328" s="203" t="s">
        <v>659</v>
      </c>
      <c r="B328" s="202">
        <v>606202</v>
      </c>
      <c r="E328" s="170">
        <v>105602</v>
      </c>
      <c r="F328" s="171" t="s">
        <v>173</v>
      </c>
      <c r="H328" s="201" t="s">
        <v>186</v>
      </c>
      <c r="I328" s="202">
        <v>1319773</v>
      </c>
    </row>
    <row r="329" spans="1:9" ht="12.75">
      <c r="A329" s="203" t="s">
        <v>489</v>
      </c>
      <c r="B329" s="202">
        <v>87627</v>
      </c>
      <c r="E329" s="170">
        <v>105679</v>
      </c>
      <c r="F329" s="172" t="s">
        <v>535</v>
      </c>
      <c r="H329" s="205" t="s">
        <v>931</v>
      </c>
      <c r="I329" s="206">
        <v>12001284</v>
      </c>
    </row>
    <row r="330" spans="1:9" ht="12.75">
      <c r="A330" s="203" t="s">
        <v>873</v>
      </c>
      <c r="B330" s="202">
        <v>53963</v>
      </c>
      <c r="E330" s="170">
        <v>106423</v>
      </c>
      <c r="F330" s="171" t="s">
        <v>294</v>
      </c>
      <c r="H330" s="203" t="s">
        <v>724</v>
      </c>
      <c r="I330" s="202">
        <v>4170303</v>
      </c>
    </row>
    <row r="331" spans="1:9" ht="12.75">
      <c r="A331" s="201" t="s">
        <v>830</v>
      </c>
      <c r="B331" s="202">
        <v>68006837</v>
      </c>
      <c r="E331" s="170">
        <v>106445</v>
      </c>
      <c r="F331" s="171" t="s">
        <v>280</v>
      </c>
      <c r="H331" s="203" t="s">
        <v>67</v>
      </c>
      <c r="I331" s="202">
        <v>98828</v>
      </c>
    </row>
    <row r="332" spans="1:9" ht="12.75">
      <c r="A332" s="201" t="s">
        <v>666</v>
      </c>
      <c r="B332" s="202">
        <v>712685</v>
      </c>
      <c r="E332" s="170">
        <v>106467</v>
      </c>
      <c r="F332" s="171" t="s">
        <v>281</v>
      </c>
      <c r="H332" s="203" t="s">
        <v>473</v>
      </c>
      <c r="I332" s="202">
        <v>80159</v>
      </c>
    </row>
    <row r="333" spans="1:9" ht="12.75">
      <c r="A333" s="203" t="s">
        <v>126</v>
      </c>
      <c r="B333" s="202">
        <v>117793</v>
      </c>
      <c r="E333" s="170">
        <v>106478</v>
      </c>
      <c r="F333" s="171" t="s">
        <v>536</v>
      </c>
      <c r="H333" s="203" t="s">
        <v>187</v>
      </c>
      <c r="I333" s="202">
        <v>135206</v>
      </c>
    </row>
    <row r="334" spans="1:9" ht="12.75">
      <c r="A334" s="203" t="s">
        <v>639</v>
      </c>
      <c r="B334" s="202">
        <v>532274</v>
      </c>
      <c r="E334" s="170">
        <v>106490</v>
      </c>
      <c r="F334" s="171" t="s">
        <v>537</v>
      </c>
      <c r="H334" s="203" t="s">
        <v>783</v>
      </c>
      <c r="I334" s="202">
        <v>21725462</v>
      </c>
    </row>
    <row r="335" spans="1:9" ht="12.75">
      <c r="A335" s="203" t="s">
        <v>508</v>
      </c>
      <c r="B335" s="202">
        <v>95578</v>
      </c>
      <c r="E335" s="170">
        <v>106503</v>
      </c>
      <c r="F335" s="171" t="s">
        <v>538</v>
      </c>
      <c r="H335" s="203" t="s">
        <v>188</v>
      </c>
      <c r="I335" s="202">
        <v>1073</v>
      </c>
    </row>
    <row r="336" spans="1:9" ht="12.75">
      <c r="A336" s="203" t="s">
        <v>497</v>
      </c>
      <c r="B336" s="202">
        <v>91576</v>
      </c>
      <c r="E336" s="170">
        <v>106514</v>
      </c>
      <c r="F336" s="171" t="s">
        <v>539</v>
      </c>
      <c r="H336" s="203" t="s">
        <v>189</v>
      </c>
      <c r="I336" s="202">
        <v>57125</v>
      </c>
    </row>
    <row r="337" spans="1:9" ht="12.75">
      <c r="A337" s="201" t="s">
        <v>586</v>
      </c>
      <c r="B337" s="202">
        <v>129157</v>
      </c>
      <c r="E337" s="170">
        <v>106876</v>
      </c>
      <c r="F337" s="172" t="s">
        <v>540</v>
      </c>
      <c r="H337" s="203" t="s">
        <v>770</v>
      </c>
      <c r="I337" s="202">
        <v>14901087</v>
      </c>
    </row>
    <row r="338" spans="1:9" ht="12.75">
      <c r="A338" s="203" t="s">
        <v>452</v>
      </c>
      <c r="B338" s="202">
        <v>75558</v>
      </c>
      <c r="E338" s="170">
        <v>106887</v>
      </c>
      <c r="F338" s="171" t="s">
        <v>103</v>
      </c>
      <c r="H338" s="203" t="s">
        <v>549</v>
      </c>
      <c r="I338" s="202">
        <v>110827</v>
      </c>
    </row>
    <row r="339" spans="1:9" ht="12.75">
      <c r="A339" s="207" t="s">
        <v>874</v>
      </c>
      <c r="B339" s="206">
        <v>12108133</v>
      </c>
      <c r="E339" s="170">
        <v>106898</v>
      </c>
      <c r="F339" s="171" t="s">
        <v>206</v>
      </c>
      <c r="H339" s="203" t="s">
        <v>545</v>
      </c>
      <c r="I339" s="202">
        <v>108930</v>
      </c>
    </row>
    <row r="340" spans="1:9" ht="12.75">
      <c r="A340" s="203" t="s">
        <v>457</v>
      </c>
      <c r="B340" s="202">
        <v>75865</v>
      </c>
      <c r="E340" s="170">
        <v>106934</v>
      </c>
      <c r="F340" s="171" t="s">
        <v>209</v>
      </c>
      <c r="H340" s="203" t="s">
        <v>428</v>
      </c>
      <c r="I340" s="202">
        <v>66819</v>
      </c>
    </row>
    <row r="341" spans="1:9" ht="12.75">
      <c r="A341" s="203" t="s">
        <v>546</v>
      </c>
      <c r="B341" s="202">
        <v>109068</v>
      </c>
      <c r="E341" s="173">
        <v>106945</v>
      </c>
      <c r="F341" s="174" t="s">
        <v>864</v>
      </c>
      <c r="H341" s="203" t="s">
        <v>377</v>
      </c>
      <c r="I341" s="202">
        <v>50180</v>
      </c>
    </row>
    <row r="342" spans="1:9" ht="12.75">
      <c r="A342" s="203" t="s">
        <v>498</v>
      </c>
      <c r="B342" s="202">
        <v>91598</v>
      </c>
      <c r="E342" s="170">
        <v>106990</v>
      </c>
      <c r="F342" s="171" t="s">
        <v>104</v>
      </c>
      <c r="H342" s="203" t="s">
        <v>764</v>
      </c>
      <c r="I342" s="202">
        <v>13121705</v>
      </c>
    </row>
    <row r="343" spans="1:9" ht="12.75">
      <c r="A343" s="203" t="s">
        <v>127</v>
      </c>
      <c r="B343" s="202">
        <v>607578</v>
      </c>
      <c r="E343" s="170">
        <v>107028</v>
      </c>
      <c r="F343" s="171" t="s">
        <v>146</v>
      </c>
      <c r="H343" s="203" t="s">
        <v>601</v>
      </c>
      <c r="I343" s="202">
        <v>147944</v>
      </c>
    </row>
    <row r="344" spans="1:9" ht="12.75">
      <c r="A344" s="203" t="s">
        <v>492</v>
      </c>
      <c r="B344" s="202">
        <v>88755</v>
      </c>
      <c r="E344" s="170">
        <v>107051</v>
      </c>
      <c r="F344" s="171" t="s">
        <v>150</v>
      </c>
      <c r="H344" s="203" t="s">
        <v>714</v>
      </c>
      <c r="I344" s="202">
        <v>3468631</v>
      </c>
    </row>
    <row r="345" spans="1:9" ht="12.75">
      <c r="A345" s="203" t="s">
        <v>470</v>
      </c>
      <c r="B345" s="202">
        <v>79469</v>
      </c>
      <c r="E345" s="170">
        <v>107062</v>
      </c>
      <c r="F345" s="171" t="s">
        <v>210</v>
      </c>
      <c r="H345" s="203" t="s">
        <v>477</v>
      </c>
      <c r="I345" s="202">
        <v>81889</v>
      </c>
    </row>
    <row r="346" spans="1:9" ht="12.75">
      <c r="A346" s="203" t="s">
        <v>495</v>
      </c>
      <c r="B346" s="202">
        <v>90437</v>
      </c>
      <c r="E346" s="170">
        <v>107131</v>
      </c>
      <c r="F346" s="171" t="s">
        <v>149</v>
      </c>
      <c r="H346" s="203" t="s">
        <v>701</v>
      </c>
      <c r="I346" s="202">
        <v>2092560</v>
      </c>
    </row>
    <row r="347" spans="1:9" ht="12.75">
      <c r="A347" s="201" t="s">
        <v>821</v>
      </c>
      <c r="B347" s="202">
        <v>60153493</v>
      </c>
      <c r="E347" s="170">
        <v>107186</v>
      </c>
      <c r="F347" s="171" t="s">
        <v>541</v>
      </c>
      <c r="H347" s="203" t="s">
        <v>729</v>
      </c>
      <c r="I347" s="202">
        <v>5160021</v>
      </c>
    </row>
    <row r="348" spans="1:9" ht="12.75">
      <c r="A348" s="204" t="s">
        <v>128</v>
      </c>
      <c r="B348" s="202">
        <v>32774166</v>
      </c>
      <c r="E348" s="170">
        <v>107211</v>
      </c>
      <c r="F348" s="171" t="s">
        <v>211</v>
      </c>
      <c r="H348" s="203" t="s">
        <v>725</v>
      </c>
      <c r="I348" s="202">
        <v>4342034</v>
      </c>
    </row>
    <row r="349" spans="1:9" ht="12.75">
      <c r="A349" s="204" t="s">
        <v>129</v>
      </c>
      <c r="B349" s="202">
        <v>57465288</v>
      </c>
      <c r="E349" s="170">
        <v>107302</v>
      </c>
      <c r="F349" s="171" t="s">
        <v>915</v>
      </c>
      <c r="H349" s="203" t="s">
        <v>693</v>
      </c>
      <c r="I349" s="202">
        <v>1596845</v>
      </c>
    </row>
    <row r="350" spans="1:9" ht="12.75">
      <c r="A350" s="204" t="s">
        <v>130</v>
      </c>
      <c r="B350" s="202">
        <v>32598133</v>
      </c>
      <c r="E350" s="170">
        <v>107982</v>
      </c>
      <c r="F350" s="171" t="s">
        <v>292</v>
      </c>
      <c r="H350" s="203" t="s">
        <v>776</v>
      </c>
      <c r="I350" s="202">
        <v>17230885</v>
      </c>
    </row>
    <row r="351" spans="1:9" ht="12.75">
      <c r="A351" s="201" t="s">
        <v>795</v>
      </c>
      <c r="B351" s="202">
        <v>28434868</v>
      </c>
      <c r="E351" s="170">
        <v>108054</v>
      </c>
      <c r="F351" s="171" t="s">
        <v>313</v>
      </c>
      <c r="H351" s="203" t="s">
        <v>782</v>
      </c>
      <c r="I351" s="202">
        <v>20830813</v>
      </c>
    </row>
    <row r="352" spans="1:9" ht="12.75">
      <c r="A352" s="204" t="s">
        <v>131</v>
      </c>
      <c r="B352" s="202">
        <v>91941</v>
      </c>
      <c r="E352" s="170">
        <v>108101</v>
      </c>
      <c r="F352" s="171" t="s">
        <v>542</v>
      </c>
      <c r="H352" s="203" t="s">
        <v>786</v>
      </c>
      <c r="I352" s="202">
        <v>23541506</v>
      </c>
    </row>
    <row r="353" spans="1:9" ht="12.75">
      <c r="A353" s="203" t="s">
        <v>564</v>
      </c>
      <c r="B353" s="202">
        <v>119904</v>
      </c>
      <c r="E353" s="173">
        <v>108190</v>
      </c>
      <c r="F353" s="174" t="s">
        <v>901</v>
      </c>
      <c r="H353" s="201" t="s">
        <v>379</v>
      </c>
      <c r="I353" s="202">
        <v>50293</v>
      </c>
    </row>
    <row r="354" spans="1:9" ht="12.75">
      <c r="A354" s="201" t="s">
        <v>780</v>
      </c>
      <c r="B354" s="202">
        <v>20325400</v>
      </c>
      <c r="E354" s="170">
        <v>108316</v>
      </c>
      <c r="F354" s="171" t="s">
        <v>239</v>
      </c>
      <c r="H354" s="203" t="s">
        <v>681</v>
      </c>
      <c r="I354" s="202">
        <v>1163195</v>
      </c>
    </row>
    <row r="355" spans="1:9" ht="12.75">
      <c r="A355" s="201" t="s">
        <v>565</v>
      </c>
      <c r="B355" s="202">
        <v>119937</v>
      </c>
      <c r="E355" s="170">
        <v>108383</v>
      </c>
      <c r="F355" s="171" t="s">
        <v>253</v>
      </c>
      <c r="H355" s="203" t="s">
        <v>190</v>
      </c>
      <c r="I355" s="202">
        <v>117817</v>
      </c>
    </row>
    <row r="356" spans="1:9" ht="12.75">
      <c r="A356" s="205" t="s">
        <v>876</v>
      </c>
      <c r="B356" s="206">
        <v>612828</v>
      </c>
      <c r="E356" s="170">
        <v>108394</v>
      </c>
      <c r="F356" s="171" t="s">
        <v>241</v>
      </c>
      <c r="H356" s="203" t="s">
        <v>331</v>
      </c>
      <c r="I356" s="202">
        <v>1075</v>
      </c>
    </row>
    <row r="357" spans="1:9" ht="12.75">
      <c r="A357" s="204" t="s">
        <v>132</v>
      </c>
      <c r="B357" s="202">
        <v>70362504</v>
      </c>
      <c r="E357" s="170">
        <v>108601</v>
      </c>
      <c r="F357" s="172" t="s">
        <v>543</v>
      </c>
      <c r="H357" s="203" t="s">
        <v>704</v>
      </c>
      <c r="I357" s="202">
        <v>2303164</v>
      </c>
    </row>
    <row r="358" spans="1:9" ht="12.75">
      <c r="A358" s="201" t="s">
        <v>732</v>
      </c>
      <c r="B358" s="202">
        <v>6109973</v>
      </c>
      <c r="E358" s="170">
        <v>108656</v>
      </c>
      <c r="F358" s="171" t="s">
        <v>544</v>
      </c>
      <c r="H358" s="203" t="s">
        <v>332</v>
      </c>
      <c r="I358" s="202">
        <v>1078</v>
      </c>
    </row>
    <row r="359" spans="1:9" ht="12.75">
      <c r="A359" s="203" t="s">
        <v>650</v>
      </c>
      <c r="B359" s="202">
        <v>563473</v>
      </c>
      <c r="E359" s="173">
        <v>108678</v>
      </c>
      <c r="F359" s="174" t="s">
        <v>977</v>
      </c>
      <c r="H359" s="203" t="s">
        <v>621</v>
      </c>
      <c r="I359" s="202">
        <v>334883</v>
      </c>
    </row>
    <row r="360" spans="1:9" ht="12.75">
      <c r="A360" s="203" t="s">
        <v>133</v>
      </c>
      <c r="B360" s="202">
        <v>56495</v>
      </c>
      <c r="E360" s="170">
        <v>108883</v>
      </c>
      <c r="F360" s="171" t="s">
        <v>21</v>
      </c>
      <c r="H360" s="203" t="s">
        <v>191</v>
      </c>
      <c r="I360" s="202">
        <v>226368</v>
      </c>
    </row>
    <row r="361" spans="1:9" ht="12.75">
      <c r="A361" s="201" t="s">
        <v>827</v>
      </c>
      <c r="B361" s="202">
        <v>64091914</v>
      </c>
      <c r="E361" s="170">
        <v>108907</v>
      </c>
      <c r="F361" s="171" t="s">
        <v>180</v>
      </c>
      <c r="H361" s="203" t="s">
        <v>192</v>
      </c>
      <c r="I361" s="202">
        <v>53703</v>
      </c>
    </row>
    <row r="362" spans="1:9" ht="12.75">
      <c r="A362" s="203" t="s">
        <v>530</v>
      </c>
      <c r="B362" s="202">
        <v>101804</v>
      </c>
      <c r="E362" s="170">
        <v>108930</v>
      </c>
      <c r="F362" s="171" t="s">
        <v>545</v>
      </c>
      <c r="H362" s="203" t="s">
        <v>193</v>
      </c>
      <c r="I362" s="202">
        <v>224420</v>
      </c>
    </row>
    <row r="363" spans="1:9" ht="12.75">
      <c r="A363" s="201" t="s">
        <v>472</v>
      </c>
      <c r="B363" s="202">
        <v>80057</v>
      </c>
      <c r="E363" s="170">
        <v>108952</v>
      </c>
      <c r="F363" s="171" t="s">
        <v>284</v>
      </c>
      <c r="H363" s="203" t="s">
        <v>194</v>
      </c>
      <c r="I363" s="202">
        <v>192654</v>
      </c>
    </row>
    <row r="364" spans="1:9" ht="12.75">
      <c r="A364" s="201" t="s">
        <v>529</v>
      </c>
      <c r="B364" s="202">
        <v>101611</v>
      </c>
      <c r="E364" s="170">
        <v>109068</v>
      </c>
      <c r="F364" s="171" t="s">
        <v>546</v>
      </c>
      <c r="H364" s="203" t="s">
        <v>195</v>
      </c>
      <c r="I364" s="202">
        <v>189640</v>
      </c>
    </row>
    <row r="365" spans="1:9" ht="12.75">
      <c r="A365" s="204" t="s">
        <v>134</v>
      </c>
      <c r="B365" s="202">
        <v>101144</v>
      </c>
      <c r="E365" s="170">
        <v>109864</v>
      </c>
      <c r="F365" s="172" t="s">
        <v>215</v>
      </c>
      <c r="H365" s="203" t="s">
        <v>196</v>
      </c>
      <c r="I365" s="202">
        <v>189559</v>
      </c>
    </row>
    <row r="366" spans="1:9" ht="12.75">
      <c r="A366" s="201" t="s">
        <v>673</v>
      </c>
      <c r="B366" s="202">
        <v>838880</v>
      </c>
      <c r="E366" s="170">
        <v>110009</v>
      </c>
      <c r="F366" s="171" t="s">
        <v>547</v>
      </c>
      <c r="H366" s="203" t="s">
        <v>197</v>
      </c>
      <c r="I366" s="202">
        <v>191300</v>
      </c>
    </row>
    <row r="367" spans="1:9" ht="12.75">
      <c r="A367" s="204" t="s">
        <v>135</v>
      </c>
      <c r="B367" s="202">
        <v>101779</v>
      </c>
      <c r="E367" s="170">
        <v>110496</v>
      </c>
      <c r="F367" s="172" t="s">
        <v>216</v>
      </c>
      <c r="H367" s="203" t="s">
        <v>589</v>
      </c>
      <c r="I367" s="202">
        <v>132649</v>
      </c>
    </row>
    <row r="368" spans="1:9" ht="12.75">
      <c r="A368" s="203" t="s">
        <v>594</v>
      </c>
      <c r="B368" s="202">
        <v>139651</v>
      </c>
      <c r="E368" s="170">
        <v>110543</v>
      </c>
      <c r="F368" s="171" t="s">
        <v>66</v>
      </c>
      <c r="H368" s="201" t="s">
        <v>198</v>
      </c>
      <c r="I368" s="202">
        <v>1080</v>
      </c>
    </row>
    <row r="369" spans="1:9" ht="12.75">
      <c r="A369" s="203" t="s">
        <v>640</v>
      </c>
      <c r="B369" s="202">
        <v>534521</v>
      </c>
      <c r="E369" s="170">
        <v>110714</v>
      </c>
      <c r="F369" s="171" t="s">
        <v>548</v>
      </c>
      <c r="H369" s="203" t="s">
        <v>483</v>
      </c>
      <c r="I369" s="202">
        <v>84742</v>
      </c>
    </row>
    <row r="370" spans="1:9" ht="12.75">
      <c r="A370" s="203" t="s">
        <v>877</v>
      </c>
      <c r="B370" s="202">
        <v>92671</v>
      </c>
      <c r="E370" s="170">
        <v>110805</v>
      </c>
      <c r="F370" s="172" t="s">
        <v>213</v>
      </c>
      <c r="H370" s="203" t="s">
        <v>792</v>
      </c>
      <c r="I370" s="202">
        <v>25321226</v>
      </c>
    </row>
    <row r="371" spans="1:9" ht="12.75">
      <c r="A371" s="204" t="s">
        <v>136</v>
      </c>
      <c r="B371" s="202">
        <v>95830</v>
      </c>
      <c r="E371" s="170">
        <v>110827</v>
      </c>
      <c r="F371" s="171" t="s">
        <v>549</v>
      </c>
      <c r="H371" s="203" t="s">
        <v>455</v>
      </c>
      <c r="I371" s="202">
        <v>75718</v>
      </c>
    </row>
    <row r="372" spans="1:9" ht="12.75">
      <c r="A372" s="204" t="s">
        <v>137</v>
      </c>
      <c r="B372" s="202">
        <v>60117</v>
      </c>
      <c r="E372" s="170">
        <v>110861</v>
      </c>
      <c r="F372" s="171" t="s">
        <v>550</v>
      </c>
      <c r="H372" s="201" t="s">
        <v>438</v>
      </c>
      <c r="I372" s="202">
        <v>72548</v>
      </c>
    </row>
    <row r="373" spans="1:9" ht="12.75">
      <c r="A373" s="203" t="s">
        <v>500</v>
      </c>
      <c r="B373" s="202">
        <v>92933</v>
      </c>
      <c r="E373" s="170">
        <v>111159</v>
      </c>
      <c r="F373" s="172" t="s">
        <v>214</v>
      </c>
      <c r="H373" s="201" t="s">
        <v>891</v>
      </c>
      <c r="I373" s="202">
        <v>72559</v>
      </c>
    </row>
    <row r="374" spans="1:9" ht="12.75">
      <c r="A374" s="203" t="s">
        <v>524</v>
      </c>
      <c r="B374" s="202">
        <v>100027</v>
      </c>
      <c r="E374" s="170">
        <v>111308</v>
      </c>
      <c r="F374" s="171" t="s">
        <v>221</v>
      </c>
      <c r="H374" s="201" t="s">
        <v>449</v>
      </c>
      <c r="I374" s="202">
        <v>75434</v>
      </c>
    </row>
    <row r="375" spans="1:9" ht="12.75">
      <c r="A375" s="203" t="s">
        <v>138</v>
      </c>
      <c r="B375" s="202">
        <v>57835924</v>
      </c>
      <c r="E375" s="170">
        <v>111422</v>
      </c>
      <c r="F375" s="171" t="s">
        <v>200</v>
      </c>
      <c r="H375" s="201" t="s">
        <v>504</v>
      </c>
      <c r="I375" s="202">
        <v>94757</v>
      </c>
    </row>
    <row r="376" spans="1:9" ht="12.75">
      <c r="A376" s="201" t="s">
        <v>540</v>
      </c>
      <c r="B376" s="202">
        <v>106876</v>
      </c>
      <c r="E376" s="170">
        <v>111444</v>
      </c>
      <c r="F376" s="172" t="s">
        <v>170</v>
      </c>
      <c r="H376" s="201" t="s">
        <v>884</v>
      </c>
      <c r="I376" s="202">
        <v>62737</v>
      </c>
    </row>
    <row r="377" spans="1:9" ht="12.75">
      <c r="A377" s="203" t="s">
        <v>527</v>
      </c>
      <c r="B377" s="202">
        <v>100403</v>
      </c>
      <c r="E377" s="170">
        <v>111466</v>
      </c>
      <c r="F377" s="171" t="s">
        <v>551</v>
      </c>
      <c r="H377" s="203" t="s">
        <v>560</v>
      </c>
      <c r="I377" s="202">
        <v>115322</v>
      </c>
    </row>
    <row r="378" spans="1:9" ht="12.75">
      <c r="A378" s="201" t="s">
        <v>595</v>
      </c>
      <c r="B378" s="202">
        <v>139913</v>
      </c>
      <c r="E378" s="170">
        <v>111762</v>
      </c>
      <c r="F378" s="172" t="s">
        <v>212</v>
      </c>
      <c r="H378" s="203" t="s">
        <v>417</v>
      </c>
      <c r="I378" s="202">
        <v>60571</v>
      </c>
    </row>
    <row r="379" spans="1:9" ht="12.75">
      <c r="A379" s="203" t="s">
        <v>629</v>
      </c>
      <c r="B379" s="202">
        <v>484208</v>
      </c>
      <c r="E379" s="170">
        <v>111773</v>
      </c>
      <c r="F379" s="172" t="s">
        <v>552</v>
      </c>
      <c r="H379" s="203" t="s">
        <v>481</v>
      </c>
      <c r="I379" s="202">
        <v>84173</v>
      </c>
    </row>
    <row r="380" spans="1:9" ht="12.75">
      <c r="A380" s="203" t="s">
        <v>139</v>
      </c>
      <c r="B380" s="202">
        <v>3697243</v>
      </c>
      <c r="E380" s="170">
        <v>111900</v>
      </c>
      <c r="F380" s="172" t="s">
        <v>553</v>
      </c>
      <c r="H380" s="203" t="s">
        <v>691</v>
      </c>
      <c r="I380" s="202">
        <v>1464535</v>
      </c>
    </row>
    <row r="381" spans="1:9" ht="12.75">
      <c r="A381" s="203" t="s">
        <v>140</v>
      </c>
      <c r="B381" s="202">
        <v>602879</v>
      </c>
      <c r="E381" s="170">
        <v>111966</v>
      </c>
      <c r="F381" s="172" t="s">
        <v>554</v>
      </c>
      <c r="H381" s="201" t="s">
        <v>199</v>
      </c>
      <c r="I381" s="202">
        <v>9901</v>
      </c>
    </row>
    <row r="382" spans="1:9" ht="12.75">
      <c r="A382" s="203" t="s">
        <v>521</v>
      </c>
      <c r="B382" s="202">
        <v>99592</v>
      </c>
      <c r="E382" s="170">
        <v>112345</v>
      </c>
      <c r="F382" s="172" t="s">
        <v>555</v>
      </c>
      <c r="H382" s="201" t="s">
        <v>365</v>
      </c>
      <c r="I382" s="202">
        <v>9902</v>
      </c>
    </row>
    <row r="383" spans="1:9" ht="12.75">
      <c r="A383" s="203" t="s">
        <v>141</v>
      </c>
      <c r="B383" s="202">
        <v>7496028</v>
      </c>
      <c r="E383" s="170">
        <v>112492</v>
      </c>
      <c r="F383" s="171" t="s">
        <v>556</v>
      </c>
      <c r="H383" s="203" t="s">
        <v>200</v>
      </c>
      <c r="I383" s="202">
        <v>111422</v>
      </c>
    </row>
    <row r="384" spans="1:9" ht="12.75">
      <c r="A384" s="201" t="s">
        <v>142</v>
      </c>
      <c r="B384" s="202">
        <v>57976</v>
      </c>
      <c r="E384" s="170">
        <v>114261</v>
      </c>
      <c r="F384" s="171" t="s">
        <v>557</v>
      </c>
      <c r="H384" s="203" t="s">
        <v>482</v>
      </c>
      <c r="I384" s="202">
        <v>84662</v>
      </c>
    </row>
    <row r="385" spans="1:9" ht="12.75">
      <c r="A385" s="201" t="s">
        <v>143</v>
      </c>
      <c r="B385" s="202">
        <v>194592</v>
      </c>
      <c r="E385" s="170">
        <v>115026</v>
      </c>
      <c r="F385" s="171" t="s">
        <v>558</v>
      </c>
      <c r="H385" s="203" t="s">
        <v>424</v>
      </c>
      <c r="I385" s="202">
        <v>64675</v>
      </c>
    </row>
    <row r="386" spans="1:9" ht="12.75">
      <c r="A386" s="201" t="s">
        <v>793</v>
      </c>
      <c r="B386" s="202">
        <v>26148685</v>
      </c>
      <c r="E386" s="170">
        <v>115071</v>
      </c>
      <c r="F386" s="171" t="s">
        <v>291</v>
      </c>
      <c r="H386" s="203" t="s">
        <v>551</v>
      </c>
      <c r="I386" s="202">
        <v>111466</v>
      </c>
    </row>
    <row r="387" spans="1:9" ht="12.75">
      <c r="A387" s="203" t="s">
        <v>480</v>
      </c>
      <c r="B387" s="202">
        <v>83329</v>
      </c>
      <c r="E387" s="170">
        <v>115286</v>
      </c>
      <c r="F387" s="171" t="s">
        <v>559</v>
      </c>
      <c r="H387" s="201" t="s">
        <v>554</v>
      </c>
      <c r="I387" s="202">
        <v>111966</v>
      </c>
    </row>
    <row r="388" spans="1:9" ht="12.75">
      <c r="A388" s="203" t="s">
        <v>610</v>
      </c>
      <c r="B388" s="202">
        <v>208968</v>
      </c>
      <c r="E388" s="170">
        <v>115322</v>
      </c>
      <c r="F388" s="171" t="s">
        <v>560</v>
      </c>
      <c r="H388" s="201" t="s">
        <v>555</v>
      </c>
      <c r="I388" s="202">
        <v>112345</v>
      </c>
    </row>
    <row r="389" spans="1:9" ht="12.75">
      <c r="A389" s="203" t="s">
        <v>144</v>
      </c>
      <c r="B389" s="202">
        <v>75070</v>
      </c>
      <c r="E389" s="170">
        <v>115673</v>
      </c>
      <c r="F389" s="171" t="s">
        <v>561</v>
      </c>
      <c r="H389" s="201" t="s">
        <v>553</v>
      </c>
      <c r="I389" s="202">
        <v>111900</v>
      </c>
    </row>
    <row r="390" spans="1:9" ht="12.75">
      <c r="A390" s="203" t="s">
        <v>145</v>
      </c>
      <c r="B390" s="202">
        <v>60355</v>
      </c>
      <c r="E390" s="170">
        <v>115866</v>
      </c>
      <c r="F390" s="171" t="s">
        <v>562</v>
      </c>
      <c r="H390" s="201" t="s">
        <v>552</v>
      </c>
      <c r="I390" s="202">
        <v>111773</v>
      </c>
    </row>
    <row r="391" spans="1:9" ht="12.75">
      <c r="A391" s="203" t="s">
        <v>800</v>
      </c>
      <c r="B391" s="202">
        <v>34256821</v>
      </c>
      <c r="E391" s="170">
        <v>117793</v>
      </c>
      <c r="F391" s="171" t="s">
        <v>126</v>
      </c>
      <c r="H391" s="203" t="s">
        <v>401</v>
      </c>
      <c r="I391" s="202">
        <v>56531</v>
      </c>
    </row>
    <row r="392" spans="1:9" ht="12.75">
      <c r="A392" s="203" t="s">
        <v>646</v>
      </c>
      <c r="B392" s="202">
        <v>546883</v>
      </c>
      <c r="E392" s="170">
        <v>117817</v>
      </c>
      <c r="F392" s="171" t="s">
        <v>190</v>
      </c>
      <c r="H392" s="201" t="s">
        <v>531</v>
      </c>
      <c r="I392" s="202">
        <v>101906</v>
      </c>
    </row>
    <row r="393" spans="1:9" ht="12.75">
      <c r="A393" s="203" t="s">
        <v>446</v>
      </c>
      <c r="B393" s="202">
        <v>75058</v>
      </c>
      <c r="E393" s="170">
        <v>117840</v>
      </c>
      <c r="F393" s="171" t="s">
        <v>563</v>
      </c>
      <c r="H393" s="203" t="s">
        <v>502</v>
      </c>
      <c r="I393" s="202">
        <v>94586</v>
      </c>
    </row>
    <row r="394" spans="1:9" ht="12.75">
      <c r="A394" s="203" t="s">
        <v>517</v>
      </c>
      <c r="B394" s="202">
        <v>98862</v>
      </c>
      <c r="E394" s="170">
        <v>118741</v>
      </c>
      <c r="F394" s="171" t="s">
        <v>222</v>
      </c>
      <c r="H394" s="207" t="s">
        <v>868</v>
      </c>
      <c r="I394" s="206">
        <v>1226</v>
      </c>
    </row>
    <row r="395" spans="1:9" ht="12.75">
      <c r="A395" s="203" t="s">
        <v>826</v>
      </c>
      <c r="B395" s="202">
        <v>62476599</v>
      </c>
      <c r="E395" s="170">
        <v>119904</v>
      </c>
      <c r="F395" s="171" t="s">
        <v>564</v>
      </c>
      <c r="H395" s="203" t="s">
        <v>903</v>
      </c>
      <c r="I395" s="202">
        <v>79447</v>
      </c>
    </row>
    <row r="396" spans="1:9" ht="12.75">
      <c r="A396" s="203" t="s">
        <v>146</v>
      </c>
      <c r="B396" s="202">
        <v>107028</v>
      </c>
      <c r="E396" s="170">
        <v>119937</v>
      </c>
      <c r="F396" s="172" t="s">
        <v>565</v>
      </c>
      <c r="H396" s="203" t="s">
        <v>201</v>
      </c>
      <c r="I396" s="202">
        <v>68122</v>
      </c>
    </row>
    <row r="397" spans="1:9" ht="12.75">
      <c r="A397" s="203" t="s">
        <v>147</v>
      </c>
      <c r="B397" s="202">
        <v>79061</v>
      </c>
      <c r="E397" s="170">
        <v>120127</v>
      </c>
      <c r="F397" s="171" t="s">
        <v>566</v>
      </c>
      <c r="H397" s="203" t="s">
        <v>587</v>
      </c>
      <c r="I397" s="202">
        <v>131113</v>
      </c>
    </row>
    <row r="398" spans="1:9" ht="12.75">
      <c r="A398" s="203" t="s">
        <v>148</v>
      </c>
      <c r="B398" s="202">
        <v>79107</v>
      </c>
      <c r="E398" s="170">
        <v>120581</v>
      </c>
      <c r="F398" s="171" t="s">
        <v>567</v>
      </c>
      <c r="H398" s="203" t="s">
        <v>461</v>
      </c>
      <c r="I398" s="202">
        <v>77781</v>
      </c>
    </row>
    <row r="399" spans="1:9" ht="12.75">
      <c r="A399" s="203" t="s">
        <v>149</v>
      </c>
      <c r="B399" s="202">
        <v>107131</v>
      </c>
      <c r="E399" s="170">
        <v>120718</v>
      </c>
      <c r="F399" s="171" t="s">
        <v>279</v>
      </c>
      <c r="H399" s="203" t="s">
        <v>576</v>
      </c>
      <c r="I399" s="202">
        <v>124403</v>
      </c>
    </row>
    <row r="400" spans="1:9" ht="12.75">
      <c r="A400" s="207" t="s">
        <v>882</v>
      </c>
      <c r="B400" s="206">
        <v>77536664</v>
      </c>
      <c r="E400" s="170">
        <v>120809</v>
      </c>
      <c r="F400" s="171" t="s">
        <v>568</v>
      </c>
      <c r="H400" s="201" t="s">
        <v>635</v>
      </c>
      <c r="I400" s="202">
        <v>513371</v>
      </c>
    </row>
    <row r="401" spans="1:9" ht="12.75">
      <c r="A401" s="203" t="s">
        <v>382</v>
      </c>
      <c r="B401" s="202">
        <v>50760</v>
      </c>
      <c r="E401" s="170">
        <v>120821</v>
      </c>
      <c r="F401" s="171" t="s">
        <v>932</v>
      </c>
      <c r="H401" s="203" t="s">
        <v>789</v>
      </c>
      <c r="I401" s="202">
        <v>25154545</v>
      </c>
    </row>
    <row r="402" spans="1:9" ht="12.75">
      <c r="A402" s="203" t="s">
        <v>785</v>
      </c>
      <c r="B402" s="202">
        <v>23214928</v>
      </c>
      <c r="E402" s="170">
        <v>120832</v>
      </c>
      <c r="F402" s="171" t="s">
        <v>570</v>
      </c>
      <c r="H402" s="203" t="s">
        <v>791</v>
      </c>
      <c r="I402" s="202">
        <v>25321146</v>
      </c>
    </row>
    <row r="403" spans="1:9" ht="12.75">
      <c r="A403" s="203" t="s">
        <v>718</v>
      </c>
      <c r="B403" s="202">
        <v>3688537</v>
      </c>
      <c r="E403" s="170">
        <v>121142</v>
      </c>
      <c r="F403" s="171" t="s">
        <v>125</v>
      </c>
      <c r="H403" s="203" t="s">
        <v>808</v>
      </c>
      <c r="I403" s="202">
        <v>39300453</v>
      </c>
    </row>
    <row r="404" spans="1:9" ht="12.75">
      <c r="A404" s="203" t="s">
        <v>316</v>
      </c>
      <c r="B404" s="202">
        <v>1000</v>
      </c>
      <c r="E404" s="170">
        <v>121448</v>
      </c>
      <c r="F404" s="171" t="s">
        <v>309</v>
      </c>
      <c r="H404" s="203" t="s">
        <v>493</v>
      </c>
      <c r="I404" s="202">
        <v>88857</v>
      </c>
    </row>
    <row r="405" spans="1:9" ht="12.75">
      <c r="A405" s="203" t="s">
        <v>773</v>
      </c>
      <c r="B405" s="202">
        <v>15972608</v>
      </c>
      <c r="E405" s="170">
        <v>121697</v>
      </c>
      <c r="F405" s="171" t="s">
        <v>571</v>
      </c>
      <c r="H405" s="201" t="s">
        <v>202</v>
      </c>
      <c r="I405" s="202">
        <v>1086</v>
      </c>
    </row>
    <row r="406" spans="1:9" ht="12.75">
      <c r="A406" s="203" t="s">
        <v>618</v>
      </c>
      <c r="B406" s="202">
        <v>309002</v>
      </c>
      <c r="E406" s="170">
        <v>122601</v>
      </c>
      <c r="F406" s="171" t="s">
        <v>572</v>
      </c>
      <c r="H406" s="201" t="s">
        <v>333</v>
      </c>
      <c r="I406" s="202">
        <v>1085</v>
      </c>
    </row>
    <row r="407" spans="1:9" ht="12.75">
      <c r="A407" s="203" t="s">
        <v>614</v>
      </c>
      <c r="B407" s="202">
        <v>302794</v>
      </c>
      <c r="E407" s="170">
        <v>122667</v>
      </c>
      <c r="F407" s="171" t="s">
        <v>860</v>
      </c>
      <c r="H407" s="203" t="s">
        <v>663</v>
      </c>
      <c r="I407" s="202">
        <v>630933</v>
      </c>
    </row>
    <row r="408" spans="1:9" ht="12.75">
      <c r="A408" s="203" t="s">
        <v>541</v>
      </c>
      <c r="B408" s="202">
        <v>107186</v>
      </c>
      <c r="E408" s="170">
        <v>123319</v>
      </c>
      <c r="F408" s="171" t="s">
        <v>573</v>
      </c>
      <c r="H408" s="203" t="s">
        <v>790</v>
      </c>
      <c r="I408" s="202">
        <v>25265718</v>
      </c>
    </row>
    <row r="409" spans="1:9" ht="12.75">
      <c r="A409" s="203" t="s">
        <v>150</v>
      </c>
      <c r="B409" s="202">
        <v>107051</v>
      </c>
      <c r="E409" s="170">
        <v>123386</v>
      </c>
      <c r="F409" s="171" t="s">
        <v>574</v>
      </c>
      <c r="H409" s="201" t="s">
        <v>802</v>
      </c>
      <c r="I409" s="202">
        <v>34590948</v>
      </c>
    </row>
    <row r="410" spans="1:9" ht="12.75">
      <c r="A410" s="201" t="s">
        <v>362</v>
      </c>
      <c r="B410" s="202">
        <v>1205</v>
      </c>
      <c r="E410" s="170">
        <v>123728</v>
      </c>
      <c r="F410" s="171" t="s">
        <v>575</v>
      </c>
      <c r="H410" s="203" t="s">
        <v>203</v>
      </c>
      <c r="I410" s="202">
        <v>1937377</v>
      </c>
    </row>
    <row r="411" spans="1:9" ht="12.75">
      <c r="A411" s="201" t="s">
        <v>151</v>
      </c>
      <c r="B411" s="202">
        <v>319846</v>
      </c>
      <c r="E411" s="170">
        <v>123911</v>
      </c>
      <c r="F411" s="171" t="s">
        <v>106</v>
      </c>
      <c r="H411" s="203" t="s">
        <v>204</v>
      </c>
      <c r="I411" s="202">
        <v>2602462</v>
      </c>
    </row>
    <row r="412" spans="1:9" ht="12.75">
      <c r="A412" s="203" t="s">
        <v>797</v>
      </c>
      <c r="B412" s="202">
        <v>28981977</v>
      </c>
      <c r="E412" s="170">
        <v>124403</v>
      </c>
      <c r="F412" s="171" t="s">
        <v>576</v>
      </c>
      <c r="H412" s="203" t="s">
        <v>205</v>
      </c>
      <c r="I412" s="202">
        <v>16071866</v>
      </c>
    </row>
    <row r="413" spans="1:9" ht="12.75">
      <c r="A413" s="203" t="s">
        <v>64</v>
      </c>
      <c r="B413" s="202">
        <v>7429905</v>
      </c>
      <c r="E413" s="170">
        <v>124481</v>
      </c>
      <c r="F413" s="171" t="s">
        <v>577</v>
      </c>
      <c r="H413" s="203" t="s">
        <v>706</v>
      </c>
      <c r="I413" s="202">
        <v>2475458</v>
      </c>
    </row>
    <row r="414" spans="1:9" ht="12.75">
      <c r="A414" s="203" t="s">
        <v>689</v>
      </c>
      <c r="B414" s="202">
        <v>1344281</v>
      </c>
      <c r="E414" s="170">
        <v>125848</v>
      </c>
      <c r="F414" s="171" t="s">
        <v>578</v>
      </c>
      <c r="H414" s="203" t="s">
        <v>651</v>
      </c>
      <c r="I414" s="202">
        <v>564250</v>
      </c>
    </row>
    <row r="415" spans="1:9" ht="12.75">
      <c r="A415" s="203" t="s">
        <v>809</v>
      </c>
      <c r="B415" s="202">
        <v>39831555</v>
      </c>
      <c r="E415" s="170">
        <v>126078</v>
      </c>
      <c r="F415" s="171" t="s">
        <v>579</v>
      </c>
      <c r="H415" s="203" t="s">
        <v>334</v>
      </c>
      <c r="I415" s="202">
        <v>1090</v>
      </c>
    </row>
    <row r="416" spans="1:9" ht="12.75">
      <c r="A416" s="203" t="s">
        <v>578</v>
      </c>
      <c r="B416" s="202">
        <v>125848</v>
      </c>
      <c r="E416" s="170">
        <v>126727</v>
      </c>
      <c r="F416" s="172" t="s">
        <v>580</v>
      </c>
      <c r="H416" s="203" t="s">
        <v>206</v>
      </c>
      <c r="I416" s="202">
        <v>106898</v>
      </c>
    </row>
    <row r="417" spans="1:9" ht="12.75">
      <c r="A417" s="203" t="s">
        <v>393</v>
      </c>
      <c r="B417" s="202">
        <v>54626</v>
      </c>
      <c r="E417" s="170">
        <v>126738</v>
      </c>
      <c r="F417" s="171" t="s">
        <v>581</v>
      </c>
      <c r="H417" s="203" t="s">
        <v>335</v>
      </c>
      <c r="I417" s="202">
        <v>1091</v>
      </c>
    </row>
    <row r="418" spans="1:9" ht="12.75">
      <c r="A418" s="203" t="s">
        <v>881</v>
      </c>
      <c r="B418" s="202">
        <v>61825</v>
      </c>
      <c r="E418" s="170">
        <v>126998</v>
      </c>
      <c r="F418" s="171" t="s">
        <v>582</v>
      </c>
      <c r="H418" s="203" t="s">
        <v>623</v>
      </c>
      <c r="I418" s="202">
        <v>379793</v>
      </c>
    </row>
    <row r="419" spans="1:9" ht="12.75">
      <c r="A419" s="203" t="s">
        <v>152</v>
      </c>
      <c r="B419" s="202">
        <v>7664417</v>
      </c>
      <c r="E419" s="170">
        <v>127184</v>
      </c>
      <c r="F419" s="171" t="s">
        <v>283</v>
      </c>
      <c r="H419" s="203" t="s">
        <v>762</v>
      </c>
      <c r="I419" s="202">
        <v>12510428</v>
      </c>
    </row>
    <row r="420" spans="1:9" ht="12.75">
      <c r="A420" s="203" t="s">
        <v>736</v>
      </c>
      <c r="B420" s="202">
        <v>6484522</v>
      </c>
      <c r="E420" s="170">
        <v>127480</v>
      </c>
      <c r="F420" s="171" t="s">
        <v>583</v>
      </c>
      <c r="H420" s="203" t="s">
        <v>378</v>
      </c>
      <c r="I420" s="202">
        <v>50282</v>
      </c>
    </row>
    <row r="421" spans="1:9" ht="12.75">
      <c r="A421" s="203" t="s">
        <v>747</v>
      </c>
      <c r="B421" s="202">
        <v>7783202</v>
      </c>
      <c r="E421" s="170">
        <v>128449</v>
      </c>
      <c r="F421" s="171" t="s">
        <v>584</v>
      </c>
      <c r="H421" s="203" t="s">
        <v>336</v>
      </c>
      <c r="I421" s="202">
        <v>1095</v>
      </c>
    </row>
    <row r="422" spans="1:9" ht="12.75">
      <c r="A422" s="207" t="s">
        <v>887</v>
      </c>
      <c r="B422" s="206">
        <v>12172735</v>
      </c>
      <c r="E422" s="170">
        <v>129000</v>
      </c>
      <c r="F422" s="171" t="s">
        <v>585</v>
      </c>
      <c r="H422" s="203" t="s">
        <v>337</v>
      </c>
      <c r="I422" s="202">
        <v>1100</v>
      </c>
    </row>
    <row r="423" spans="1:9" ht="12.75">
      <c r="A423" s="203" t="s">
        <v>317</v>
      </c>
      <c r="B423" s="202">
        <v>1005</v>
      </c>
      <c r="E423" s="170">
        <v>129157</v>
      </c>
      <c r="F423" s="172" t="s">
        <v>586</v>
      </c>
      <c r="H423" s="203" t="s">
        <v>391</v>
      </c>
      <c r="I423" s="202">
        <v>53167</v>
      </c>
    </row>
    <row r="424" spans="1:9" ht="12.75">
      <c r="A424" s="203" t="s">
        <v>318</v>
      </c>
      <c r="B424" s="202">
        <v>1010</v>
      </c>
      <c r="E424" s="170">
        <v>131113</v>
      </c>
      <c r="F424" s="171" t="s">
        <v>587</v>
      </c>
      <c r="H424" s="203" t="s">
        <v>406</v>
      </c>
      <c r="I424" s="202">
        <v>57636</v>
      </c>
    </row>
    <row r="425" spans="1:9" ht="12.75">
      <c r="A425" s="203" t="s">
        <v>153</v>
      </c>
      <c r="B425" s="202">
        <v>62533</v>
      </c>
      <c r="E425" s="170">
        <v>132274</v>
      </c>
      <c r="F425" s="171" t="s">
        <v>588</v>
      </c>
      <c r="H425" s="203" t="s">
        <v>597</v>
      </c>
      <c r="I425" s="202">
        <v>140885</v>
      </c>
    </row>
    <row r="426" spans="1:9" ht="12.75">
      <c r="A426" s="207" t="s">
        <v>889</v>
      </c>
      <c r="B426" s="206">
        <v>142041</v>
      </c>
      <c r="E426" s="170">
        <v>132649</v>
      </c>
      <c r="F426" s="171" t="s">
        <v>589</v>
      </c>
      <c r="H426" s="203" t="s">
        <v>207</v>
      </c>
      <c r="I426" s="202">
        <v>100414</v>
      </c>
    </row>
    <row r="427" spans="1:9" ht="12.75">
      <c r="A427" s="207" t="s">
        <v>890</v>
      </c>
      <c r="B427" s="206">
        <v>77536675</v>
      </c>
      <c r="E427" s="170">
        <v>133062</v>
      </c>
      <c r="F427" s="171" t="s">
        <v>910</v>
      </c>
      <c r="H427" s="203" t="s">
        <v>208</v>
      </c>
      <c r="I427" s="202">
        <v>75003</v>
      </c>
    </row>
    <row r="428" spans="1:9" ht="12.75">
      <c r="A428" s="203" t="s">
        <v>566</v>
      </c>
      <c r="B428" s="202">
        <v>120127</v>
      </c>
      <c r="E428" s="170">
        <v>133073</v>
      </c>
      <c r="F428" s="171" t="s">
        <v>590</v>
      </c>
      <c r="H428" s="203" t="s">
        <v>644</v>
      </c>
      <c r="I428" s="202">
        <v>541413</v>
      </c>
    </row>
    <row r="429" spans="1:9" ht="12.75">
      <c r="A429" s="203" t="s">
        <v>740</v>
      </c>
      <c r="B429" s="202">
        <v>7440360</v>
      </c>
      <c r="E429" s="170">
        <v>133904</v>
      </c>
      <c r="F429" s="171" t="s">
        <v>591</v>
      </c>
      <c r="H429" s="203" t="s">
        <v>420</v>
      </c>
      <c r="I429" s="202">
        <v>62500</v>
      </c>
    </row>
    <row r="430" spans="1:9" ht="12.75">
      <c r="A430" s="203" t="s">
        <v>682</v>
      </c>
      <c r="B430" s="202">
        <v>1309644</v>
      </c>
      <c r="E430" s="170">
        <v>134292</v>
      </c>
      <c r="F430" s="171" t="s">
        <v>592</v>
      </c>
      <c r="H430" s="203" t="s">
        <v>441</v>
      </c>
      <c r="I430" s="202">
        <v>74851</v>
      </c>
    </row>
    <row r="431" spans="1:9" ht="12.75">
      <c r="A431" s="203" t="s">
        <v>596</v>
      </c>
      <c r="B431" s="202">
        <v>140578</v>
      </c>
      <c r="E431" s="170">
        <v>134327</v>
      </c>
      <c r="F431" s="171" t="s">
        <v>593</v>
      </c>
      <c r="H431" s="203" t="s">
        <v>209</v>
      </c>
      <c r="I431" s="202">
        <v>106934</v>
      </c>
    </row>
    <row r="432" spans="1:9" ht="12.75">
      <c r="A432" s="203" t="s">
        <v>154</v>
      </c>
      <c r="B432" s="202">
        <v>7440382</v>
      </c>
      <c r="E432" s="170">
        <v>135206</v>
      </c>
      <c r="F432" s="171" t="s">
        <v>187</v>
      </c>
      <c r="H432" s="203" t="s">
        <v>210</v>
      </c>
      <c r="I432" s="202">
        <v>107062</v>
      </c>
    </row>
    <row r="433" spans="1:9" ht="12.75">
      <c r="A433" s="207" t="s">
        <v>892</v>
      </c>
      <c r="B433" s="206">
        <v>7778394</v>
      </c>
      <c r="E433" s="173">
        <v>136527</v>
      </c>
      <c r="F433" s="174" t="s">
        <v>926</v>
      </c>
      <c r="H433" s="203" t="s">
        <v>211</v>
      </c>
      <c r="I433" s="202">
        <v>107211</v>
      </c>
    </row>
    <row r="434" spans="1:9" ht="12.75">
      <c r="A434" s="203" t="s">
        <v>155</v>
      </c>
      <c r="B434" s="202">
        <v>1016</v>
      </c>
      <c r="E434" s="170">
        <v>139139</v>
      </c>
      <c r="F434" s="171" t="s">
        <v>933</v>
      </c>
      <c r="H434" s="203" t="s">
        <v>662</v>
      </c>
      <c r="I434" s="202">
        <v>629141</v>
      </c>
    </row>
    <row r="435" spans="1:9" ht="12.75">
      <c r="A435" s="203" t="s">
        <v>319</v>
      </c>
      <c r="B435" s="202">
        <v>1017</v>
      </c>
      <c r="E435" s="170">
        <v>139651</v>
      </c>
      <c r="F435" s="171" t="s">
        <v>594</v>
      </c>
      <c r="H435" s="203" t="s">
        <v>548</v>
      </c>
      <c r="I435" s="202">
        <v>110714</v>
      </c>
    </row>
    <row r="436" spans="1:9" ht="25.5">
      <c r="A436" s="207" t="s">
        <v>893</v>
      </c>
      <c r="B436" s="206">
        <v>1303282</v>
      </c>
      <c r="E436" s="170">
        <v>139913</v>
      </c>
      <c r="F436" s="172" t="s">
        <v>595</v>
      </c>
      <c r="H436" s="201" t="s">
        <v>212</v>
      </c>
      <c r="I436" s="202">
        <v>111762</v>
      </c>
    </row>
    <row r="437" spans="1:9" ht="12.75">
      <c r="A437" s="207" t="s">
        <v>894</v>
      </c>
      <c r="B437" s="206">
        <v>1327533</v>
      </c>
      <c r="E437" s="170">
        <v>140578</v>
      </c>
      <c r="F437" s="171" t="s">
        <v>596</v>
      </c>
      <c r="H437" s="201" t="s">
        <v>213</v>
      </c>
      <c r="I437" s="202">
        <v>110805</v>
      </c>
    </row>
    <row r="438" spans="1:9" ht="12.75">
      <c r="A438" s="203" t="s">
        <v>156</v>
      </c>
      <c r="B438" s="202">
        <v>7784421</v>
      </c>
      <c r="E438" s="170">
        <v>140885</v>
      </c>
      <c r="F438" s="171" t="s">
        <v>597</v>
      </c>
      <c r="H438" s="201" t="s">
        <v>214</v>
      </c>
      <c r="I438" s="202">
        <v>111159</v>
      </c>
    </row>
    <row r="439" spans="1:9" ht="12.75">
      <c r="A439" s="203" t="s">
        <v>157</v>
      </c>
      <c r="B439" s="202">
        <v>1332214</v>
      </c>
      <c r="E439" s="173">
        <v>141004</v>
      </c>
      <c r="F439" s="174" t="s">
        <v>906</v>
      </c>
      <c r="H439" s="201" t="s">
        <v>215</v>
      </c>
      <c r="I439" s="202">
        <v>109864</v>
      </c>
    </row>
    <row r="440" spans="1:9" ht="12.75">
      <c r="A440" s="203" t="s">
        <v>383</v>
      </c>
      <c r="B440" s="202">
        <v>50782</v>
      </c>
      <c r="E440" s="170">
        <v>141322</v>
      </c>
      <c r="F440" s="171" t="s">
        <v>598</v>
      </c>
      <c r="H440" s="201" t="s">
        <v>216</v>
      </c>
      <c r="I440" s="202">
        <v>110496</v>
      </c>
    </row>
    <row r="441" spans="1:9" ht="12.75">
      <c r="A441" s="203" t="s">
        <v>630</v>
      </c>
      <c r="B441" s="202">
        <v>492808</v>
      </c>
      <c r="E441" s="173">
        <v>142041</v>
      </c>
      <c r="F441" s="174" t="s">
        <v>889</v>
      </c>
      <c r="H441" s="201" t="s">
        <v>711</v>
      </c>
      <c r="I441" s="202">
        <v>2807309</v>
      </c>
    </row>
    <row r="442" spans="1:9" ht="12.75">
      <c r="A442" s="203" t="s">
        <v>558</v>
      </c>
      <c r="B442" s="202">
        <v>115026</v>
      </c>
      <c r="E442" s="173">
        <v>143339</v>
      </c>
      <c r="F442" s="174" t="s">
        <v>934</v>
      </c>
      <c r="H442" s="203" t="s">
        <v>217</v>
      </c>
      <c r="I442" s="202">
        <v>75218</v>
      </c>
    </row>
    <row r="443" spans="1:9" ht="12.75">
      <c r="A443" s="203" t="s">
        <v>626</v>
      </c>
      <c r="B443" s="202">
        <v>446866</v>
      </c>
      <c r="E443" s="170">
        <v>143500</v>
      </c>
      <c r="F443" s="171" t="s">
        <v>599</v>
      </c>
      <c r="H443" s="203" t="s">
        <v>218</v>
      </c>
      <c r="I443" s="202">
        <v>96457</v>
      </c>
    </row>
    <row r="444" spans="1:9" ht="12.75">
      <c r="A444" s="203" t="s">
        <v>533</v>
      </c>
      <c r="B444" s="202">
        <v>103333</v>
      </c>
      <c r="E444" s="170">
        <v>143679</v>
      </c>
      <c r="F444" s="171" t="s">
        <v>600</v>
      </c>
      <c r="H444" s="203" t="s">
        <v>935</v>
      </c>
      <c r="I444" s="202">
        <v>151564</v>
      </c>
    </row>
    <row r="445" spans="1:9" ht="12.75">
      <c r="A445" s="203" t="s">
        <v>741</v>
      </c>
      <c r="B445" s="202">
        <v>7440393</v>
      </c>
      <c r="E445" s="170">
        <v>147944</v>
      </c>
      <c r="F445" s="171" t="s">
        <v>601</v>
      </c>
      <c r="H445" s="203" t="s">
        <v>799</v>
      </c>
      <c r="I445" s="202">
        <v>33419420</v>
      </c>
    </row>
    <row r="446" spans="1:9" ht="12.75">
      <c r="A446" s="203" t="s">
        <v>158</v>
      </c>
      <c r="B446" s="202">
        <v>10294403</v>
      </c>
      <c r="E446" s="170">
        <v>148823</v>
      </c>
      <c r="F446" s="171" t="s">
        <v>602</v>
      </c>
      <c r="H446" s="203" t="s">
        <v>814</v>
      </c>
      <c r="I446" s="202">
        <v>54350480</v>
      </c>
    </row>
    <row r="447" spans="1:9" ht="12.75">
      <c r="A447" s="203" t="s">
        <v>159</v>
      </c>
      <c r="B447" s="202">
        <v>56553</v>
      </c>
      <c r="E447" s="173">
        <v>151508</v>
      </c>
      <c r="F447" s="174" t="s">
        <v>936</v>
      </c>
      <c r="H447" s="203" t="s">
        <v>702</v>
      </c>
      <c r="I447" s="202">
        <v>2164172</v>
      </c>
    </row>
    <row r="448" spans="1:9" ht="12.75">
      <c r="A448" s="203" t="s">
        <v>518</v>
      </c>
      <c r="B448" s="202">
        <v>98873</v>
      </c>
      <c r="E448" s="170">
        <v>151564</v>
      </c>
      <c r="F448" s="171" t="s">
        <v>935</v>
      </c>
      <c r="H448" s="203" t="s">
        <v>609</v>
      </c>
      <c r="I448" s="202">
        <v>206440</v>
      </c>
    </row>
    <row r="449" spans="1:9" ht="12.75">
      <c r="A449" s="203" t="s">
        <v>395</v>
      </c>
      <c r="B449" s="202">
        <v>55210</v>
      </c>
      <c r="E449" s="170">
        <v>154427</v>
      </c>
      <c r="F449" s="171" t="s">
        <v>603</v>
      </c>
      <c r="H449" s="203" t="s">
        <v>487</v>
      </c>
      <c r="I449" s="202">
        <v>86737</v>
      </c>
    </row>
    <row r="450" spans="1:9" ht="12.75">
      <c r="A450" s="203" t="s">
        <v>160</v>
      </c>
      <c r="B450" s="202">
        <v>71432</v>
      </c>
      <c r="E450" s="170">
        <v>154938</v>
      </c>
      <c r="F450" s="171" t="s">
        <v>604</v>
      </c>
      <c r="H450" s="203" t="s">
        <v>219</v>
      </c>
      <c r="I450" s="202">
        <v>1101</v>
      </c>
    </row>
    <row r="451" spans="1:9" ht="12.75">
      <c r="A451" s="203" t="s">
        <v>161</v>
      </c>
      <c r="B451" s="202">
        <v>92875</v>
      </c>
      <c r="E451" s="170">
        <v>156105</v>
      </c>
      <c r="F451" s="171" t="s">
        <v>289</v>
      </c>
      <c r="H451" s="203" t="s">
        <v>338</v>
      </c>
      <c r="I451" s="202">
        <v>1103</v>
      </c>
    </row>
    <row r="452" spans="1:9" ht="12.75">
      <c r="A452" s="203" t="s">
        <v>162</v>
      </c>
      <c r="B452" s="202">
        <v>1020</v>
      </c>
      <c r="E452" s="170">
        <v>156627</v>
      </c>
      <c r="F452" s="171" t="s">
        <v>605</v>
      </c>
      <c r="H452" s="203" t="s">
        <v>339</v>
      </c>
      <c r="I452" s="202">
        <v>1104</v>
      </c>
    </row>
    <row r="453" spans="1:9" ht="12.75">
      <c r="A453" s="203" t="s">
        <v>163</v>
      </c>
      <c r="B453" s="202">
        <v>50328</v>
      </c>
      <c r="E453" s="170">
        <v>189559</v>
      </c>
      <c r="F453" s="171" t="s">
        <v>196</v>
      </c>
      <c r="H453" s="203" t="s">
        <v>384</v>
      </c>
      <c r="I453" s="202">
        <v>51218</v>
      </c>
    </row>
    <row r="454" spans="1:9" ht="12.75">
      <c r="A454" s="203" t="s">
        <v>164</v>
      </c>
      <c r="B454" s="202">
        <v>205992</v>
      </c>
      <c r="E454" s="170">
        <v>189640</v>
      </c>
      <c r="F454" s="171" t="s">
        <v>195</v>
      </c>
      <c r="H454" s="203" t="s">
        <v>459</v>
      </c>
      <c r="I454" s="202">
        <v>76437</v>
      </c>
    </row>
    <row r="455" spans="1:9" ht="12.75">
      <c r="A455" s="203" t="s">
        <v>607</v>
      </c>
      <c r="B455" s="202">
        <v>192972</v>
      </c>
      <c r="E455" s="170">
        <v>191242</v>
      </c>
      <c r="F455" s="171" t="s">
        <v>606</v>
      </c>
      <c r="H455" s="203" t="s">
        <v>766</v>
      </c>
      <c r="I455" s="202">
        <v>13311847</v>
      </c>
    </row>
    <row r="456" spans="1:9" ht="12.75">
      <c r="A456" s="203" t="s">
        <v>606</v>
      </c>
      <c r="B456" s="202">
        <v>191242</v>
      </c>
      <c r="E456" s="170">
        <v>191300</v>
      </c>
      <c r="F456" s="171" t="s">
        <v>197</v>
      </c>
      <c r="H456" s="203" t="s">
        <v>590</v>
      </c>
      <c r="I456" s="202">
        <v>133073</v>
      </c>
    </row>
    <row r="457" spans="1:9" ht="12.75">
      <c r="A457" s="203" t="s">
        <v>165</v>
      </c>
      <c r="B457" s="202">
        <v>205823</v>
      </c>
      <c r="E457" s="170">
        <v>192654</v>
      </c>
      <c r="F457" s="171" t="s">
        <v>194</v>
      </c>
      <c r="H457" s="203" t="s">
        <v>220</v>
      </c>
      <c r="I457" s="202">
        <v>50000</v>
      </c>
    </row>
    <row r="458" spans="1:9" ht="12.75">
      <c r="A458" s="203" t="s">
        <v>166</v>
      </c>
      <c r="B458" s="202">
        <v>207089</v>
      </c>
      <c r="E458" s="170">
        <v>192972</v>
      </c>
      <c r="F458" s="171" t="s">
        <v>607</v>
      </c>
      <c r="H458" s="203" t="s">
        <v>547</v>
      </c>
      <c r="I458" s="202">
        <v>110009</v>
      </c>
    </row>
    <row r="459" spans="1:9" ht="12.75">
      <c r="A459" s="203" t="s">
        <v>611</v>
      </c>
      <c r="B459" s="202">
        <v>271896</v>
      </c>
      <c r="E459" s="170">
        <v>193395</v>
      </c>
      <c r="F459" s="171" t="s">
        <v>230</v>
      </c>
      <c r="H459" s="203" t="s">
        <v>430</v>
      </c>
      <c r="I459" s="202">
        <v>67458</v>
      </c>
    </row>
    <row r="460" spans="1:9" ht="12.75">
      <c r="A460" s="203" t="s">
        <v>516</v>
      </c>
      <c r="B460" s="202">
        <v>98077</v>
      </c>
      <c r="E460" s="170">
        <v>194592</v>
      </c>
      <c r="F460" s="172" t="s">
        <v>143</v>
      </c>
      <c r="H460" s="203" t="s">
        <v>822</v>
      </c>
      <c r="I460" s="202">
        <v>60568050</v>
      </c>
    </row>
    <row r="461" spans="1:9" ht="12.75">
      <c r="A461" s="203" t="s">
        <v>519</v>
      </c>
      <c r="B461" s="202">
        <v>98884</v>
      </c>
      <c r="E461" s="170">
        <v>198550</v>
      </c>
      <c r="F461" s="171" t="s">
        <v>608</v>
      </c>
      <c r="H461" s="207" t="s">
        <v>937</v>
      </c>
      <c r="I461" s="206">
        <v>1303000</v>
      </c>
    </row>
    <row r="462" spans="1:9" ht="12.75">
      <c r="A462" s="203" t="s">
        <v>501</v>
      </c>
      <c r="B462" s="202">
        <v>94360</v>
      </c>
      <c r="E462" s="170">
        <v>205823</v>
      </c>
      <c r="F462" s="171" t="s">
        <v>165</v>
      </c>
      <c r="H462" s="201" t="s">
        <v>366</v>
      </c>
      <c r="I462" s="202">
        <v>9910</v>
      </c>
    </row>
    <row r="463" spans="1:9" ht="12.75">
      <c r="A463" s="203" t="s">
        <v>731</v>
      </c>
      <c r="B463" s="202">
        <v>5411223</v>
      </c>
      <c r="E463" s="170">
        <v>205992</v>
      </c>
      <c r="F463" s="171" t="s">
        <v>164</v>
      </c>
      <c r="H463" s="201" t="s">
        <v>367</v>
      </c>
      <c r="I463" s="202">
        <v>9911</v>
      </c>
    </row>
    <row r="464" spans="1:9" ht="12.75">
      <c r="A464" s="203" t="s">
        <v>167</v>
      </c>
      <c r="B464" s="202">
        <v>100447</v>
      </c>
      <c r="E464" s="170">
        <v>206440</v>
      </c>
      <c r="F464" s="171" t="s">
        <v>609</v>
      </c>
      <c r="H464" s="203" t="s">
        <v>340</v>
      </c>
      <c r="I464" s="202">
        <v>1110</v>
      </c>
    </row>
    <row r="465" spans="1:9" ht="12.75">
      <c r="A465" s="203" t="s">
        <v>697</v>
      </c>
      <c r="B465" s="202">
        <v>1694093</v>
      </c>
      <c r="E465" s="170">
        <v>207089</v>
      </c>
      <c r="F465" s="171" t="s">
        <v>166</v>
      </c>
      <c r="H465" s="203" t="s">
        <v>341</v>
      </c>
      <c r="I465" s="202">
        <v>1111</v>
      </c>
    </row>
    <row r="466" spans="1:9" ht="12.75">
      <c r="A466" s="203" t="s">
        <v>168</v>
      </c>
      <c r="B466" s="202">
        <v>7440417</v>
      </c>
      <c r="E466" s="170">
        <v>208968</v>
      </c>
      <c r="F466" s="171" t="s">
        <v>610</v>
      </c>
      <c r="H466" s="201" t="s">
        <v>829</v>
      </c>
      <c r="I466" s="202">
        <v>67730114</v>
      </c>
    </row>
    <row r="467" spans="1:9" ht="12.75">
      <c r="A467" s="207" t="s">
        <v>898</v>
      </c>
      <c r="B467" s="206">
        <v>1304569</v>
      </c>
      <c r="E467" s="170">
        <v>218019</v>
      </c>
      <c r="F467" s="171" t="s">
        <v>185</v>
      </c>
      <c r="H467" s="201" t="s">
        <v>828</v>
      </c>
      <c r="I467" s="202">
        <v>67730103</v>
      </c>
    </row>
    <row r="468" spans="1:9" ht="12.75">
      <c r="A468" s="207" t="s">
        <v>899</v>
      </c>
      <c r="B468" s="206">
        <v>13510491</v>
      </c>
      <c r="E468" s="170">
        <v>224420</v>
      </c>
      <c r="F468" s="171" t="s">
        <v>193</v>
      </c>
      <c r="H468" s="203" t="s">
        <v>221</v>
      </c>
      <c r="I468" s="202">
        <v>111308</v>
      </c>
    </row>
    <row r="469" spans="1:9" ht="12.75">
      <c r="A469" s="207" t="s">
        <v>900</v>
      </c>
      <c r="B469" s="206">
        <v>7787566</v>
      </c>
      <c r="E469" s="170">
        <v>226368</v>
      </c>
      <c r="F469" s="171" t="s">
        <v>191</v>
      </c>
      <c r="H469" s="203" t="s">
        <v>669</v>
      </c>
      <c r="I469" s="202">
        <v>765344</v>
      </c>
    </row>
    <row r="470" spans="1:9" ht="12.75">
      <c r="A470" s="203" t="s">
        <v>713</v>
      </c>
      <c r="B470" s="202">
        <v>3068880</v>
      </c>
      <c r="E470" s="170">
        <v>271896</v>
      </c>
      <c r="F470" s="171" t="s">
        <v>611</v>
      </c>
      <c r="H470" s="203" t="s">
        <v>649</v>
      </c>
      <c r="I470" s="202">
        <v>556525</v>
      </c>
    </row>
    <row r="471" spans="1:9" ht="12.75">
      <c r="A471" s="203" t="s">
        <v>169</v>
      </c>
      <c r="B471" s="202">
        <v>319857</v>
      </c>
      <c r="E471" s="170">
        <v>299752</v>
      </c>
      <c r="F471" s="171" t="s">
        <v>612</v>
      </c>
      <c r="H471" s="203" t="s">
        <v>342</v>
      </c>
      <c r="I471" s="202">
        <v>1115</v>
      </c>
    </row>
    <row r="472" spans="1:9" ht="12.75">
      <c r="A472" s="203" t="s">
        <v>879</v>
      </c>
      <c r="B472" s="202">
        <v>57578</v>
      </c>
      <c r="E472" s="170">
        <v>301042</v>
      </c>
      <c r="F472" s="171" t="s">
        <v>233</v>
      </c>
      <c r="H472" s="203" t="s">
        <v>579</v>
      </c>
      <c r="I472" s="202">
        <v>126078</v>
      </c>
    </row>
    <row r="473" spans="1:9" ht="12.75">
      <c r="A473" s="203" t="s">
        <v>320</v>
      </c>
      <c r="B473" s="202">
        <v>1025</v>
      </c>
      <c r="E473" s="170">
        <v>302012</v>
      </c>
      <c r="F473" s="171" t="s">
        <v>224</v>
      </c>
      <c r="H473" s="203" t="s">
        <v>775</v>
      </c>
      <c r="I473" s="202">
        <v>16568028</v>
      </c>
    </row>
    <row r="474" spans="1:9" ht="12.75">
      <c r="A474" s="203" t="s">
        <v>499</v>
      </c>
      <c r="B474" s="202">
        <v>92524</v>
      </c>
      <c r="E474" s="170">
        <v>302705</v>
      </c>
      <c r="F474" s="171" t="s">
        <v>613</v>
      </c>
      <c r="H474" s="203" t="s">
        <v>784</v>
      </c>
      <c r="I474" s="202">
        <v>23092173</v>
      </c>
    </row>
    <row r="475" spans="1:9" ht="12.75">
      <c r="A475" s="201" t="s">
        <v>543</v>
      </c>
      <c r="B475" s="202">
        <v>108601</v>
      </c>
      <c r="E475" s="170">
        <v>302794</v>
      </c>
      <c r="F475" s="171" t="s">
        <v>614</v>
      </c>
      <c r="H475" s="203" t="s">
        <v>709</v>
      </c>
      <c r="I475" s="202">
        <v>2784943</v>
      </c>
    </row>
    <row r="476" spans="1:9" ht="12.75">
      <c r="A476" s="201" t="s">
        <v>170</v>
      </c>
      <c r="B476" s="202">
        <v>111444</v>
      </c>
      <c r="E476" s="170">
        <v>303344</v>
      </c>
      <c r="F476" s="171" t="s">
        <v>615</v>
      </c>
      <c r="H476" s="207" t="s">
        <v>869</v>
      </c>
      <c r="I476" s="206">
        <v>1227</v>
      </c>
    </row>
    <row r="477" spans="1:9" ht="12.75">
      <c r="A477" s="203" t="s">
        <v>532</v>
      </c>
      <c r="B477" s="202">
        <v>103231</v>
      </c>
      <c r="E477" s="170">
        <v>303479</v>
      </c>
      <c r="F477" s="171" t="s">
        <v>616</v>
      </c>
      <c r="H477" s="203" t="s">
        <v>897</v>
      </c>
      <c r="I477" s="202">
        <v>76448</v>
      </c>
    </row>
    <row r="478" spans="1:9" ht="12.75">
      <c r="A478" s="203" t="s">
        <v>171</v>
      </c>
      <c r="B478" s="202">
        <v>542881</v>
      </c>
      <c r="E478" s="170">
        <v>305033</v>
      </c>
      <c r="F478" s="171" t="s">
        <v>617</v>
      </c>
      <c r="H478" s="203" t="s">
        <v>680</v>
      </c>
      <c r="I478" s="202">
        <v>1024573</v>
      </c>
    </row>
    <row r="479" spans="1:9" ht="12.75">
      <c r="A479" s="203" t="s">
        <v>604</v>
      </c>
      <c r="B479" s="202">
        <v>154938</v>
      </c>
      <c r="E479" s="170">
        <v>309002</v>
      </c>
      <c r="F479" s="171" t="s">
        <v>618</v>
      </c>
      <c r="H479" s="203" t="s">
        <v>222</v>
      </c>
      <c r="I479" s="202">
        <v>118741</v>
      </c>
    </row>
    <row r="480" spans="1:9" ht="12.75">
      <c r="A480" s="201" t="s">
        <v>321</v>
      </c>
      <c r="B480" s="202">
        <v>1030</v>
      </c>
      <c r="E480" s="170">
        <v>315220</v>
      </c>
      <c r="F480" s="171" t="s">
        <v>619</v>
      </c>
      <c r="H480" s="203" t="s">
        <v>490</v>
      </c>
      <c r="I480" s="202">
        <v>87683</v>
      </c>
    </row>
    <row r="481" spans="1:9" ht="12.75">
      <c r="A481" s="205" t="s">
        <v>901</v>
      </c>
      <c r="B481" s="206">
        <v>108190</v>
      </c>
      <c r="E481" s="170">
        <v>315377</v>
      </c>
      <c r="F481" s="171" t="s">
        <v>620</v>
      </c>
      <c r="H481" s="201" t="s">
        <v>223</v>
      </c>
      <c r="I481" s="202">
        <v>608731</v>
      </c>
    </row>
    <row r="482" spans="1:9" ht="12.75">
      <c r="A482" s="203" t="s">
        <v>322</v>
      </c>
      <c r="B482" s="202">
        <v>1035</v>
      </c>
      <c r="E482" s="170">
        <v>319846</v>
      </c>
      <c r="F482" s="172" t="s">
        <v>151</v>
      </c>
      <c r="H482" s="201" t="s">
        <v>460</v>
      </c>
      <c r="I482" s="202">
        <v>77474</v>
      </c>
    </row>
    <row r="483" spans="1:9" ht="12.75">
      <c r="A483" s="207" t="s">
        <v>902</v>
      </c>
      <c r="B483" s="206">
        <v>15541454</v>
      </c>
      <c r="E483" s="170">
        <v>319857</v>
      </c>
      <c r="F483" s="171" t="s">
        <v>169</v>
      </c>
      <c r="H483" s="201" t="s">
        <v>886</v>
      </c>
      <c r="I483" s="202">
        <v>67721</v>
      </c>
    </row>
    <row r="484" spans="1:9" ht="12.75">
      <c r="A484" s="203" t="s">
        <v>746</v>
      </c>
      <c r="B484" s="202">
        <v>7726956</v>
      </c>
      <c r="E484" s="170">
        <v>334883</v>
      </c>
      <c r="F484" s="171" t="s">
        <v>621</v>
      </c>
      <c r="H484" s="203" t="s">
        <v>688</v>
      </c>
      <c r="I484" s="202">
        <v>1335871</v>
      </c>
    </row>
    <row r="485" spans="1:9" ht="12.75">
      <c r="A485" s="203" t="s">
        <v>748</v>
      </c>
      <c r="B485" s="202">
        <v>7789302</v>
      </c>
      <c r="E485" s="170">
        <v>366701</v>
      </c>
      <c r="F485" s="171" t="s">
        <v>622</v>
      </c>
      <c r="H485" s="201" t="s">
        <v>672</v>
      </c>
      <c r="I485" s="202">
        <v>822060</v>
      </c>
    </row>
    <row r="486" spans="1:9" ht="12.75">
      <c r="A486" s="203" t="s">
        <v>448</v>
      </c>
      <c r="B486" s="202">
        <v>75274</v>
      </c>
      <c r="E486" s="170">
        <v>373024</v>
      </c>
      <c r="F486" s="171" t="s">
        <v>254</v>
      </c>
      <c r="H486" s="203" t="s">
        <v>665</v>
      </c>
      <c r="I486" s="202">
        <v>680319</v>
      </c>
    </row>
    <row r="487" spans="1:9" ht="12.75">
      <c r="A487" s="203" t="s">
        <v>447</v>
      </c>
      <c r="B487" s="202">
        <v>75252</v>
      </c>
      <c r="E487" s="170">
        <v>379793</v>
      </c>
      <c r="F487" s="171" t="s">
        <v>623</v>
      </c>
      <c r="H487" s="203" t="s">
        <v>66</v>
      </c>
      <c r="I487" s="202">
        <v>110543</v>
      </c>
    </row>
    <row r="488" spans="1:9" ht="12.75">
      <c r="A488" s="203" t="s">
        <v>696</v>
      </c>
      <c r="B488" s="202">
        <v>1689845</v>
      </c>
      <c r="E488" s="170">
        <v>434071</v>
      </c>
      <c r="F488" s="171" t="s">
        <v>624</v>
      </c>
      <c r="H488" s="203" t="s">
        <v>224</v>
      </c>
      <c r="I488" s="202">
        <v>302012</v>
      </c>
    </row>
    <row r="489" spans="1:9" ht="12.75">
      <c r="A489" s="203" t="s">
        <v>598</v>
      </c>
      <c r="B489" s="202">
        <v>141322</v>
      </c>
      <c r="E489" s="170">
        <v>443481</v>
      </c>
      <c r="F489" s="171" t="s">
        <v>625</v>
      </c>
      <c r="H489" s="203" t="s">
        <v>756</v>
      </c>
      <c r="I489" s="202">
        <v>10034932</v>
      </c>
    </row>
    <row r="490" spans="1:9" ht="12.75">
      <c r="A490" s="203" t="s">
        <v>486</v>
      </c>
      <c r="B490" s="202">
        <v>85687</v>
      </c>
      <c r="E490" s="170">
        <v>446866</v>
      </c>
      <c r="F490" s="171" t="s">
        <v>626</v>
      </c>
      <c r="H490" s="203" t="s">
        <v>225</v>
      </c>
      <c r="I490" s="202">
        <v>7647010</v>
      </c>
    </row>
    <row r="491" spans="1:9" ht="12.75">
      <c r="A491" s="201" t="s">
        <v>788</v>
      </c>
      <c r="B491" s="202">
        <v>25013165</v>
      </c>
      <c r="E491" s="170">
        <v>463581</v>
      </c>
      <c r="F491" s="171" t="s">
        <v>627</v>
      </c>
      <c r="H491" s="207" t="s">
        <v>979</v>
      </c>
      <c r="I491" s="206">
        <v>191234227</v>
      </c>
    </row>
    <row r="492" spans="1:9" ht="12.75">
      <c r="A492" s="203" t="s">
        <v>575</v>
      </c>
      <c r="B492" s="202">
        <v>123728</v>
      </c>
      <c r="E492" s="170">
        <v>474259</v>
      </c>
      <c r="F492" s="171" t="s">
        <v>628</v>
      </c>
      <c r="H492" s="207" t="s">
        <v>980</v>
      </c>
      <c r="I492" s="206">
        <v>341972314</v>
      </c>
    </row>
    <row r="493" spans="1:9" ht="12.75">
      <c r="A493" s="203" t="s">
        <v>727</v>
      </c>
      <c r="B493" s="202">
        <v>4680788</v>
      </c>
      <c r="E493" s="170">
        <v>484208</v>
      </c>
      <c r="F493" s="171" t="s">
        <v>629</v>
      </c>
      <c r="H493" s="203" t="s">
        <v>757</v>
      </c>
      <c r="I493" s="202">
        <v>10035106</v>
      </c>
    </row>
    <row r="494" spans="1:9" ht="12.75">
      <c r="A494" s="203" t="s">
        <v>653</v>
      </c>
      <c r="B494" s="202">
        <v>569642</v>
      </c>
      <c r="E494" s="170">
        <v>492808</v>
      </c>
      <c r="F494" s="171" t="s">
        <v>630</v>
      </c>
      <c r="H494" s="203" t="s">
        <v>895</v>
      </c>
      <c r="I494" s="202">
        <v>74908</v>
      </c>
    </row>
    <row r="495" spans="1:9" ht="12.75">
      <c r="A495" s="203" t="s">
        <v>679</v>
      </c>
      <c r="B495" s="202">
        <v>989388</v>
      </c>
      <c r="E495" s="170">
        <v>494031</v>
      </c>
      <c r="F495" s="172" t="s">
        <v>631</v>
      </c>
      <c r="H495" s="203" t="s">
        <v>227</v>
      </c>
      <c r="I495" s="202">
        <v>7664393</v>
      </c>
    </row>
    <row r="496" spans="1:9" ht="12.75">
      <c r="A496" s="201" t="s">
        <v>652</v>
      </c>
      <c r="B496" s="202">
        <v>569619</v>
      </c>
      <c r="E496" s="170">
        <v>505602</v>
      </c>
      <c r="F496" s="171" t="s">
        <v>632</v>
      </c>
      <c r="H496" s="203" t="s">
        <v>228</v>
      </c>
      <c r="I496" s="202">
        <v>7783075</v>
      </c>
    </row>
    <row r="497" spans="1:9" ht="12.75">
      <c r="A497" s="203" t="s">
        <v>712</v>
      </c>
      <c r="B497" s="202">
        <v>2832408</v>
      </c>
      <c r="E497" s="170">
        <v>509148</v>
      </c>
      <c r="F497" s="171" t="s">
        <v>633</v>
      </c>
      <c r="H497" s="203" t="s">
        <v>229</v>
      </c>
      <c r="I497" s="202">
        <v>7783064</v>
      </c>
    </row>
    <row r="498" spans="1:9" ht="12.75">
      <c r="A498" s="207" t="s">
        <v>904</v>
      </c>
      <c r="B498" s="206">
        <v>28407376</v>
      </c>
      <c r="E498" s="170">
        <v>510156</v>
      </c>
      <c r="F498" s="171" t="s">
        <v>912</v>
      </c>
      <c r="H498" s="203" t="s">
        <v>573</v>
      </c>
      <c r="I498" s="202">
        <v>123319</v>
      </c>
    </row>
    <row r="499" spans="1:9" ht="12.75">
      <c r="A499" s="203" t="s">
        <v>77</v>
      </c>
      <c r="B499" s="202">
        <v>7440439</v>
      </c>
      <c r="E499" s="170">
        <v>512561</v>
      </c>
      <c r="F499" s="171" t="s">
        <v>634</v>
      </c>
      <c r="H499" s="203" t="s">
        <v>721</v>
      </c>
      <c r="I499" s="202">
        <v>3778732</v>
      </c>
    </row>
    <row r="500" spans="1:9" ht="12.75">
      <c r="A500" s="207" t="s">
        <v>905</v>
      </c>
      <c r="B500" s="206">
        <v>10108642</v>
      </c>
      <c r="E500" s="170">
        <v>513371</v>
      </c>
      <c r="F500" s="172" t="s">
        <v>635</v>
      </c>
      <c r="H500" s="203" t="s">
        <v>230</v>
      </c>
      <c r="I500" s="202">
        <v>193395</v>
      </c>
    </row>
    <row r="501" spans="1:9" ht="12.75">
      <c r="A501" s="207" t="s">
        <v>906</v>
      </c>
      <c r="B501" s="206">
        <v>141004</v>
      </c>
      <c r="E501" s="173">
        <v>513791</v>
      </c>
      <c r="F501" s="179" t="s">
        <v>920</v>
      </c>
      <c r="H501" s="203" t="s">
        <v>787</v>
      </c>
      <c r="I501" s="202">
        <v>24267569</v>
      </c>
    </row>
    <row r="502" spans="1:9" ht="12.75">
      <c r="A502" s="207" t="s">
        <v>907</v>
      </c>
      <c r="B502" s="206">
        <v>7778441</v>
      </c>
      <c r="E502" s="173">
        <v>526738</v>
      </c>
      <c r="F502" s="179" t="s">
        <v>978</v>
      </c>
      <c r="H502" s="201" t="s">
        <v>832</v>
      </c>
      <c r="I502" s="202">
        <v>76180966</v>
      </c>
    </row>
    <row r="503" spans="1:9" ht="12.75">
      <c r="A503" s="203" t="s">
        <v>172</v>
      </c>
      <c r="B503" s="202">
        <v>13765190</v>
      </c>
      <c r="E503" s="170">
        <v>528290</v>
      </c>
      <c r="F503" s="171" t="s">
        <v>636</v>
      </c>
      <c r="H503" s="203" t="s">
        <v>752</v>
      </c>
      <c r="I503" s="202">
        <v>9004664</v>
      </c>
    </row>
    <row r="504" spans="1:9" ht="12.75">
      <c r="A504" s="203" t="s">
        <v>605</v>
      </c>
      <c r="B504" s="202">
        <v>156627</v>
      </c>
      <c r="E504" s="170">
        <v>531760</v>
      </c>
      <c r="F504" s="171" t="s">
        <v>637</v>
      </c>
      <c r="H504" s="203" t="s">
        <v>767</v>
      </c>
      <c r="I504" s="202">
        <v>13463406</v>
      </c>
    </row>
    <row r="505" spans="1:9" ht="12.75">
      <c r="A505" s="207" t="s">
        <v>908</v>
      </c>
      <c r="B505" s="206">
        <v>592018</v>
      </c>
      <c r="E505" s="170">
        <v>531828</v>
      </c>
      <c r="F505" s="171" t="s">
        <v>638</v>
      </c>
      <c r="H505" s="203" t="s">
        <v>465</v>
      </c>
      <c r="I505" s="202">
        <v>78842</v>
      </c>
    </row>
    <row r="506" spans="1:9" ht="12.75">
      <c r="A506" s="203" t="s">
        <v>173</v>
      </c>
      <c r="B506" s="202">
        <v>105602</v>
      </c>
      <c r="E506" s="170">
        <v>532274</v>
      </c>
      <c r="F506" s="171" t="s">
        <v>639</v>
      </c>
      <c r="H506" s="203" t="s">
        <v>343</v>
      </c>
      <c r="I506" s="202">
        <v>1125</v>
      </c>
    </row>
    <row r="507" spans="1:9" ht="12.75">
      <c r="A507" s="207" t="s">
        <v>909</v>
      </c>
      <c r="B507" s="206">
        <v>2425061</v>
      </c>
      <c r="E507" s="170">
        <v>534521</v>
      </c>
      <c r="F507" s="171" t="s">
        <v>640</v>
      </c>
      <c r="H507" s="207" t="s">
        <v>870</v>
      </c>
      <c r="I507" s="206">
        <v>1228</v>
      </c>
    </row>
    <row r="508" spans="1:9" ht="12.75">
      <c r="A508" s="207" t="s">
        <v>910</v>
      </c>
      <c r="B508" s="206">
        <v>133062</v>
      </c>
      <c r="E508" s="170">
        <v>540590</v>
      </c>
      <c r="F508" s="171" t="s">
        <v>641</v>
      </c>
      <c r="H508" s="203" t="s">
        <v>231</v>
      </c>
      <c r="I508" s="202">
        <v>78591</v>
      </c>
    </row>
    <row r="509" spans="1:9" ht="12.75">
      <c r="A509" s="203" t="s">
        <v>421</v>
      </c>
      <c r="B509" s="202">
        <v>63252</v>
      </c>
      <c r="E509" s="170">
        <v>540738</v>
      </c>
      <c r="F509" s="171" t="s">
        <v>642</v>
      </c>
      <c r="H509" s="201" t="s">
        <v>464</v>
      </c>
      <c r="I509" s="202">
        <v>78795</v>
      </c>
    </row>
    <row r="510" spans="1:9" ht="12.75">
      <c r="A510" s="203" t="s">
        <v>323</v>
      </c>
      <c r="B510" s="202">
        <v>1050</v>
      </c>
      <c r="E510" s="170">
        <v>540841</v>
      </c>
      <c r="F510" s="171" t="s">
        <v>643</v>
      </c>
      <c r="H510" s="203" t="s">
        <v>232</v>
      </c>
      <c r="I510" s="202">
        <v>67630</v>
      </c>
    </row>
    <row r="511" spans="1:9" ht="12.75">
      <c r="A511" s="203" t="s">
        <v>174</v>
      </c>
      <c r="B511" s="202">
        <v>75150</v>
      </c>
      <c r="E511" s="175">
        <v>540885</v>
      </c>
      <c r="F511" s="171" t="s">
        <v>854</v>
      </c>
      <c r="H511" s="203" t="s">
        <v>567</v>
      </c>
      <c r="I511" s="202">
        <v>120581</v>
      </c>
    </row>
    <row r="512" spans="1:9" ht="12.75">
      <c r="A512" s="203" t="s">
        <v>175</v>
      </c>
      <c r="B512" s="202">
        <v>630080</v>
      </c>
      <c r="E512" s="170">
        <v>541413</v>
      </c>
      <c r="F512" s="171" t="s">
        <v>644</v>
      </c>
      <c r="H512" s="203" t="s">
        <v>728</v>
      </c>
      <c r="I512" s="202">
        <v>4759482</v>
      </c>
    </row>
    <row r="513" spans="1:9" ht="12.75">
      <c r="A513" s="201" t="s">
        <v>370</v>
      </c>
      <c r="B513" s="202">
        <v>42101</v>
      </c>
      <c r="E513" s="170">
        <v>541731</v>
      </c>
      <c r="F513" s="171" t="s">
        <v>645</v>
      </c>
      <c r="H513" s="203" t="s">
        <v>833</v>
      </c>
      <c r="I513" s="202">
        <v>77501634</v>
      </c>
    </row>
    <row r="514" spans="1:9" ht="12.75">
      <c r="A514" s="203" t="s">
        <v>176</v>
      </c>
      <c r="B514" s="202">
        <v>56235</v>
      </c>
      <c r="E514" s="170">
        <v>542756</v>
      </c>
      <c r="F514" s="171" t="s">
        <v>861</v>
      </c>
      <c r="H514" s="203" t="s">
        <v>615</v>
      </c>
      <c r="I514" s="202">
        <v>303344</v>
      </c>
    </row>
    <row r="515" spans="1:9" ht="12.75">
      <c r="A515" s="203" t="s">
        <v>456</v>
      </c>
      <c r="B515" s="202">
        <v>75730</v>
      </c>
      <c r="E515" s="170">
        <v>542881</v>
      </c>
      <c r="F515" s="171" t="s">
        <v>171</v>
      </c>
      <c r="H515" s="203" t="s">
        <v>76</v>
      </c>
      <c r="I515" s="202">
        <v>7439921</v>
      </c>
    </row>
    <row r="516" spans="1:9" ht="12.75">
      <c r="A516" s="203" t="s">
        <v>627</v>
      </c>
      <c r="B516" s="202">
        <v>463581</v>
      </c>
      <c r="E516" s="170">
        <v>546883</v>
      </c>
      <c r="F516" s="171" t="s">
        <v>646</v>
      </c>
      <c r="H516" s="203" t="s">
        <v>233</v>
      </c>
      <c r="I516" s="202">
        <v>301042</v>
      </c>
    </row>
    <row r="517" spans="1:9" ht="12.75">
      <c r="A517" s="203" t="s">
        <v>810</v>
      </c>
      <c r="B517" s="202">
        <v>41575944</v>
      </c>
      <c r="E517" s="170">
        <v>554132</v>
      </c>
      <c r="F517" s="171" t="s">
        <v>647</v>
      </c>
      <c r="H517" s="203" t="s">
        <v>234</v>
      </c>
      <c r="I517" s="202">
        <v>7758976</v>
      </c>
    </row>
    <row r="518" spans="1:9" ht="12.75">
      <c r="A518" s="203" t="s">
        <v>324</v>
      </c>
      <c r="B518" s="202">
        <v>1055</v>
      </c>
      <c r="E518" s="170">
        <v>555840</v>
      </c>
      <c r="F518" s="172" t="s">
        <v>648</v>
      </c>
      <c r="H518" s="203" t="s">
        <v>235</v>
      </c>
      <c r="I518" s="202">
        <v>1128</v>
      </c>
    </row>
    <row r="519" spans="1:9" ht="12.75">
      <c r="A519" s="203" t="s">
        <v>568</v>
      </c>
      <c r="B519" s="202">
        <v>120809</v>
      </c>
      <c r="E519" s="170">
        <v>556525</v>
      </c>
      <c r="F519" s="171" t="s">
        <v>649</v>
      </c>
      <c r="H519" s="203" t="s">
        <v>344</v>
      </c>
      <c r="I519" s="202">
        <v>1129</v>
      </c>
    </row>
    <row r="520" spans="1:9" ht="12.75">
      <c r="A520" s="203" t="s">
        <v>325</v>
      </c>
      <c r="B520" s="202">
        <v>1056</v>
      </c>
      <c r="E520" s="170">
        <v>563473</v>
      </c>
      <c r="F520" s="171" t="s">
        <v>650</v>
      </c>
      <c r="H520" s="203" t="s">
        <v>236</v>
      </c>
      <c r="I520" s="202">
        <v>7446277</v>
      </c>
    </row>
    <row r="521" spans="1:9" ht="12.75">
      <c r="A521" s="203" t="s">
        <v>628</v>
      </c>
      <c r="B521" s="202">
        <v>474259</v>
      </c>
      <c r="E521" s="170">
        <v>564250</v>
      </c>
      <c r="F521" s="171" t="s">
        <v>651</v>
      </c>
      <c r="H521" s="203" t="s">
        <v>237</v>
      </c>
      <c r="I521" s="202">
        <v>1335326</v>
      </c>
    </row>
    <row r="522" spans="1:9" ht="12.75">
      <c r="A522" s="203" t="s">
        <v>591</v>
      </c>
      <c r="B522" s="202">
        <v>133904</v>
      </c>
      <c r="E522" s="170">
        <v>569619</v>
      </c>
      <c r="F522" s="172" t="s">
        <v>652</v>
      </c>
      <c r="H522" s="201" t="s">
        <v>238</v>
      </c>
      <c r="I522" s="202">
        <v>58899</v>
      </c>
    </row>
    <row r="523" spans="1:9" ht="12.75">
      <c r="A523" s="203" t="s">
        <v>617</v>
      </c>
      <c r="B523" s="202">
        <v>305033</v>
      </c>
      <c r="E523" s="170">
        <v>569642</v>
      </c>
      <c r="F523" s="171" t="s">
        <v>653</v>
      </c>
      <c r="H523" s="203" t="s">
        <v>647</v>
      </c>
      <c r="I523" s="202">
        <v>554132</v>
      </c>
    </row>
    <row r="524" spans="1:9" ht="12.75">
      <c r="A524" s="203" t="s">
        <v>402</v>
      </c>
      <c r="B524" s="202">
        <v>56757</v>
      </c>
      <c r="E524" s="170">
        <v>584849</v>
      </c>
      <c r="F524" s="171" t="s">
        <v>306</v>
      </c>
      <c r="H524" s="203" t="s">
        <v>676</v>
      </c>
      <c r="I524" s="202">
        <v>919164</v>
      </c>
    </row>
    <row r="525" spans="1:9" ht="12.75">
      <c r="A525" s="203" t="s">
        <v>695</v>
      </c>
      <c r="B525" s="202">
        <v>1620219</v>
      </c>
      <c r="E525" s="170">
        <v>590965</v>
      </c>
      <c r="F525" s="171" t="s">
        <v>654</v>
      </c>
      <c r="H525" s="203" t="s">
        <v>674</v>
      </c>
      <c r="I525" s="202">
        <v>846491</v>
      </c>
    </row>
    <row r="526" spans="1:9" ht="12.75">
      <c r="A526" s="203" t="s">
        <v>880</v>
      </c>
      <c r="B526" s="202">
        <v>57749</v>
      </c>
      <c r="E526" s="173">
        <v>592018</v>
      </c>
      <c r="F526" s="174" t="s">
        <v>908</v>
      </c>
      <c r="H526" s="203" t="s">
        <v>345</v>
      </c>
      <c r="I526" s="202">
        <v>1131</v>
      </c>
    </row>
    <row r="527" spans="1:9" ht="12.75">
      <c r="A527" s="203" t="s">
        <v>599</v>
      </c>
      <c r="B527" s="202">
        <v>143500</v>
      </c>
      <c r="E527" s="170">
        <v>592621</v>
      </c>
      <c r="F527" s="171" t="s">
        <v>655</v>
      </c>
      <c r="H527" s="203" t="s">
        <v>239</v>
      </c>
      <c r="I527" s="202">
        <v>108316</v>
      </c>
    </row>
    <row r="528" spans="1:9" ht="12.75">
      <c r="A528" s="203" t="s">
        <v>734</v>
      </c>
      <c r="B528" s="202">
        <v>6164983</v>
      </c>
      <c r="E528" s="170">
        <v>593602</v>
      </c>
      <c r="F528" s="171" t="s">
        <v>656</v>
      </c>
      <c r="H528" s="203" t="s">
        <v>750</v>
      </c>
      <c r="I528" s="202">
        <v>8018017</v>
      </c>
    </row>
    <row r="529" spans="1:9" ht="12.75">
      <c r="A529" s="203" t="s">
        <v>559</v>
      </c>
      <c r="B529" s="202">
        <v>115286</v>
      </c>
      <c r="E529" s="170">
        <v>593748</v>
      </c>
      <c r="F529" s="171" t="s">
        <v>657</v>
      </c>
      <c r="H529" s="203" t="s">
        <v>761</v>
      </c>
      <c r="I529" s="202">
        <v>12427382</v>
      </c>
    </row>
    <row r="530" spans="1:9" ht="12.75">
      <c r="A530" s="201" t="s">
        <v>458</v>
      </c>
      <c r="B530" s="202">
        <v>76131</v>
      </c>
      <c r="E530" s="170">
        <v>595335</v>
      </c>
      <c r="F530" s="171" t="s">
        <v>658</v>
      </c>
      <c r="H530" s="203" t="s">
        <v>240</v>
      </c>
      <c r="I530" s="202">
        <v>7439965</v>
      </c>
    </row>
    <row r="531" spans="1:9" ht="12.75">
      <c r="A531" s="203" t="s">
        <v>177</v>
      </c>
      <c r="B531" s="202">
        <v>108171262</v>
      </c>
      <c r="E531" s="170">
        <v>602879</v>
      </c>
      <c r="F531" s="171" t="s">
        <v>140</v>
      </c>
      <c r="H531" s="207" t="s">
        <v>938</v>
      </c>
      <c r="I531" s="206">
        <v>12079651</v>
      </c>
    </row>
    <row r="532" spans="1:9" ht="12.75">
      <c r="A532" s="203" t="s">
        <v>178</v>
      </c>
      <c r="B532" s="202">
        <v>7782505</v>
      </c>
      <c r="E532" s="170">
        <v>606202</v>
      </c>
      <c r="F532" s="171" t="s">
        <v>659</v>
      </c>
      <c r="H532" s="203" t="s">
        <v>241</v>
      </c>
      <c r="I532" s="202">
        <v>108394</v>
      </c>
    </row>
    <row r="533" spans="1:9" ht="12.75">
      <c r="A533" s="203" t="s">
        <v>179</v>
      </c>
      <c r="B533" s="202">
        <v>10049044</v>
      </c>
      <c r="E533" s="170">
        <v>607578</v>
      </c>
      <c r="F533" s="171" t="s">
        <v>127</v>
      </c>
      <c r="H533" s="203" t="s">
        <v>522</v>
      </c>
      <c r="I533" s="202">
        <v>99650</v>
      </c>
    </row>
    <row r="534" spans="1:9" ht="12.75">
      <c r="A534" s="203" t="s">
        <v>468</v>
      </c>
      <c r="B534" s="202">
        <v>79118</v>
      </c>
      <c r="E534" s="170">
        <v>608731</v>
      </c>
      <c r="F534" s="172" t="s">
        <v>223</v>
      </c>
      <c r="H534" s="203" t="s">
        <v>435</v>
      </c>
      <c r="I534" s="202">
        <v>71589</v>
      </c>
    </row>
    <row r="535" spans="1:9" ht="12.75">
      <c r="A535" s="203" t="s">
        <v>180</v>
      </c>
      <c r="B535" s="202">
        <v>108907</v>
      </c>
      <c r="E535" s="173">
        <v>612828</v>
      </c>
      <c r="F535" s="179" t="s">
        <v>876</v>
      </c>
      <c r="H535" s="203" t="s">
        <v>658</v>
      </c>
      <c r="I535" s="202">
        <v>595335</v>
      </c>
    </row>
    <row r="536" spans="1:9" ht="12.75">
      <c r="A536" s="203" t="s">
        <v>326</v>
      </c>
      <c r="B536" s="202">
        <v>1058</v>
      </c>
      <c r="E536" s="170">
        <v>613354</v>
      </c>
      <c r="F536" s="171" t="s">
        <v>660</v>
      </c>
      <c r="H536" s="203" t="s">
        <v>602</v>
      </c>
      <c r="I536" s="202">
        <v>148823</v>
      </c>
    </row>
    <row r="537" spans="1:9" ht="12.75">
      <c r="A537" s="203" t="s">
        <v>912</v>
      </c>
      <c r="B537" s="202">
        <v>510156</v>
      </c>
      <c r="E537" s="170">
        <v>615054</v>
      </c>
      <c r="F537" s="171" t="s">
        <v>123</v>
      </c>
      <c r="H537" s="203" t="s">
        <v>751</v>
      </c>
      <c r="I537" s="202">
        <v>9002680</v>
      </c>
    </row>
    <row r="538" spans="1:9" ht="12.75">
      <c r="A538" s="203" t="s">
        <v>577</v>
      </c>
      <c r="B538" s="202">
        <v>124481</v>
      </c>
      <c r="E538" s="170">
        <v>615532</v>
      </c>
      <c r="F538" s="171" t="s">
        <v>661</v>
      </c>
      <c r="H538" s="203" t="s">
        <v>733</v>
      </c>
      <c r="I538" s="202">
        <v>6112761</v>
      </c>
    </row>
    <row r="539" spans="1:9" ht="12.75">
      <c r="A539" s="201" t="s">
        <v>450</v>
      </c>
      <c r="B539" s="202">
        <v>75456</v>
      </c>
      <c r="E539" s="170">
        <v>621647</v>
      </c>
      <c r="F539" s="171" t="s">
        <v>266</v>
      </c>
      <c r="H539" s="203" t="s">
        <v>242</v>
      </c>
      <c r="I539" s="202">
        <v>7487947</v>
      </c>
    </row>
    <row r="540" spans="1:9" ht="12.75">
      <c r="A540" s="203" t="s">
        <v>181</v>
      </c>
      <c r="B540" s="202">
        <v>67663</v>
      </c>
      <c r="E540" s="170">
        <v>624839</v>
      </c>
      <c r="F540" s="171" t="s">
        <v>248</v>
      </c>
      <c r="H540" s="203" t="s">
        <v>243</v>
      </c>
      <c r="I540" s="202">
        <v>7439976</v>
      </c>
    </row>
    <row r="541" spans="1:9" ht="12.75">
      <c r="A541" s="203" t="s">
        <v>915</v>
      </c>
      <c r="B541" s="202">
        <v>107302</v>
      </c>
      <c r="E541" s="170">
        <v>629141</v>
      </c>
      <c r="F541" s="171" t="s">
        <v>662</v>
      </c>
      <c r="H541" s="203" t="s">
        <v>637</v>
      </c>
      <c r="I541" s="202">
        <v>531760</v>
      </c>
    </row>
    <row r="542" spans="1:9" ht="12.75">
      <c r="A542" s="203" t="s">
        <v>327</v>
      </c>
      <c r="B542" s="202">
        <v>1060</v>
      </c>
      <c r="E542" s="170">
        <v>630080</v>
      </c>
      <c r="F542" s="171" t="s">
        <v>175</v>
      </c>
      <c r="H542" s="203" t="s">
        <v>436</v>
      </c>
      <c r="I542" s="202">
        <v>72333</v>
      </c>
    </row>
    <row r="543" spans="1:9" ht="12.75">
      <c r="A543" s="203" t="s">
        <v>328</v>
      </c>
      <c r="B543" s="202">
        <v>1065</v>
      </c>
      <c r="E543" s="170">
        <v>630933</v>
      </c>
      <c r="F543" s="171" t="s">
        <v>663</v>
      </c>
      <c r="H543" s="203" t="s">
        <v>723</v>
      </c>
      <c r="I543" s="202">
        <v>3963959</v>
      </c>
    </row>
    <row r="544" spans="1:9" ht="12.75">
      <c r="A544" s="203" t="s">
        <v>182</v>
      </c>
      <c r="B544" s="202">
        <v>76062</v>
      </c>
      <c r="E544" s="170">
        <v>636215</v>
      </c>
      <c r="F544" s="171" t="s">
        <v>664</v>
      </c>
      <c r="H544" s="203" t="s">
        <v>440</v>
      </c>
      <c r="I544" s="202">
        <v>74828</v>
      </c>
    </row>
    <row r="545" spans="1:9" ht="12.75">
      <c r="A545" s="203" t="s">
        <v>582</v>
      </c>
      <c r="B545" s="202">
        <v>126998</v>
      </c>
      <c r="E545" s="170">
        <v>680319</v>
      </c>
      <c r="F545" s="171" t="s">
        <v>665</v>
      </c>
      <c r="H545" s="203" t="s">
        <v>244</v>
      </c>
      <c r="I545" s="202">
        <v>67561</v>
      </c>
    </row>
    <row r="546" spans="1:9" ht="12.75">
      <c r="A546" s="203" t="s">
        <v>699</v>
      </c>
      <c r="B546" s="202">
        <v>1897456</v>
      </c>
      <c r="E546" s="170">
        <v>684935</v>
      </c>
      <c r="F546" s="171" t="s">
        <v>939</v>
      </c>
      <c r="H546" s="203" t="s">
        <v>416</v>
      </c>
      <c r="I546" s="202">
        <v>60560</v>
      </c>
    </row>
    <row r="547" spans="1:9" ht="12.75">
      <c r="A547" s="203" t="s">
        <v>65</v>
      </c>
      <c r="B547" s="202">
        <v>7440473</v>
      </c>
      <c r="E547" s="170">
        <v>712685</v>
      </c>
      <c r="F547" s="172" t="s">
        <v>666</v>
      </c>
      <c r="H547" s="203" t="s">
        <v>411</v>
      </c>
      <c r="I547" s="202">
        <v>59052</v>
      </c>
    </row>
    <row r="548" spans="1:9" ht="12.75">
      <c r="A548" s="207" t="s">
        <v>916</v>
      </c>
      <c r="B548" s="206">
        <v>16065831</v>
      </c>
      <c r="E548" s="170">
        <v>759739</v>
      </c>
      <c r="F548" s="171" t="s">
        <v>667</v>
      </c>
      <c r="H548" s="203" t="s">
        <v>771</v>
      </c>
      <c r="I548" s="202">
        <v>15475566</v>
      </c>
    </row>
    <row r="549" spans="1:9" ht="12.75">
      <c r="A549" s="203" t="s">
        <v>183</v>
      </c>
      <c r="B549" s="202">
        <v>1333820</v>
      </c>
      <c r="E549" s="170">
        <v>764410</v>
      </c>
      <c r="F549" s="171" t="s">
        <v>668</v>
      </c>
      <c r="H549" s="203" t="s">
        <v>437</v>
      </c>
      <c r="I549" s="202">
        <v>72435</v>
      </c>
    </row>
    <row r="550" spans="1:9" ht="12.75">
      <c r="A550" s="203" t="s">
        <v>184</v>
      </c>
      <c r="B550" s="202">
        <v>18540299</v>
      </c>
      <c r="E550" s="170">
        <v>765344</v>
      </c>
      <c r="F550" s="171" t="s">
        <v>669</v>
      </c>
      <c r="H550" s="203" t="s">
        <v>514</v>
      </c>
      <c r="I550" s="202">
        <v>96333</v>
      </c>
    </row>
    <row r="551" spans="1:9" ht="12.75">
      <c r="A551" s="203" t="s">
        <v>185</v>
      </c>
      <c r="B551" s="202">
        <v>218019</v>
      </c>
      <c r="E551" s="170">
        <v>794934</v>
      </c>
      <c r="F551" s="171" t="s">
        <v>670</v>
      </c>
      <c r="H551" s="203" t="s">
        <v>245</v>
      </c>
      <c r="I551" s="202">
        <v>74839</v>
      </c>
    </row>
    <row r="552" spans="1:9" ht="12.75">
      <c r="A552" s="207" t="s">
        <v>917</v>
      </c>
      <c r="B552" s="206">
        <v>12001295</v>
      </c>
      <c r="E552" s="170">
        <v>811972</v>
      </c>
      <c r="F552" s="171" t="s">
        <v>671</v>
      </c>
      <c r="H552" s="203" t="s">
        <v>442</v>
      </c>
      <c r="I552" s="202">
        <v>74873</v>
      </c>
    </row>
    <row r="553" spans="1:9" ht="12.75">
      <c r="A553" s="203" t="s">
        <v>488</v>
      </c>
      <c r="B553" s="202">
        <v>87296</v>
      </c>
      <c r="E553" s="173">
        <v>814891</v>
      </c>
      <c r="F553" s="174" t="s">
        <v>927</v>
      </c>
      <c r="H553" s="203" t="s">
        <v>246</v>
      </c>
      <c r="I553" s="202">
        <v>71556</v>
      </c>
    </row>
    <row r="554" spans="1:9" ht="12.75">
      <c r="A554" s="203" t="s">
        <v>772</v>
      </c>
      <c r="B554" s="202">
        <v>15663271</v>
      </c>
      <c r="E554" s="170">
        <v>822060</v>
      </c>
      <c r="F554" s="172" t="s">
        <v>672</v>
      </c>
      <c r="H554" s="203" t="s">
        <v>247</v>
      </c>
      <c r="I554" s="202">
        <v>78933</v>
      </c>
    </row>
    <row r="555" spans="1:9" ht="12.75">
      <c r="A555" s="203" t="s">
        <v>735</v>
      </c>
      <c r="B555" s="202">
        <v>6358538</v>
      </c>
      <c r="E555" s="170">
        <v>838880</v>
      </c>
      <c r="F555" s="172" t="s">
        <v>673</v>
      </c>
      <c r="H555" s="203" t="s">
        <v>415</v>
      </c>
      <c r="I555" s="202">
        <v>60344</v>
      </c>
    </row>
    <row r="556" spans="1:9" ht="12.75">
      <c r="A556" s="203" t="s">
        <v>381</v>
      </c>
      <c r="B556" s="202">
        <v>50419</v>
      </c>
      <c r="E556" s="170">
        <v>846491</v>
      </c>
      <c r="F556" s="171" t="s">
        <v>674</v>
      </c>
      <c r="H556" s="203" t="s">
        <v>443</v>
      </c>
      <c r="I556" s="202">
        <v>74884</v>
      </c>
    </row>
    <row r="557" spans="1:9" ht="12.75">
      <c r="A557" s="203" t="s">
        <v>749</v>
      </c>
      <c r="B557" s="202">
        <v>8007452</v>
      </c>
      <c r="E557" s="170">
        <v>846504</v>
      </c>
      <c r="F557" s="171" t="s">
        <v>675</v>
      </c>
      <c r="H557" s="203" t="s">
        <v>542</v>
      </c>
      <c r="I557" s="202">
        <v>108101</v>
      </c>
    </row>
    <row r="558" spans="1:9" ht="12.75">
      <c r="A558" s="203" t="s">
        <v>742</v>
      </c>
      <c r="B558" s="202">
        <v>7440484</v>
      </c>
      <c r="E558" s="170">
        <v>919164</v>
      </c>
      <c r="F558" s="171" t="s">
        <v>676</v>
      </c>
      <c r="H558" s="203" t="s">
        <v>248</v>
      </c>
      <c r="I558" s="202">
        <v>624839</v>
      </c>
    </row>
    <row r="559" spans="1:9" ht="12.75">
      <c r="A559" s="207" t="s">
        <v>918</v>
      </c>
      <c r="B559" s="206">
        <v>1307966</v>
      </c>
      <c r="E559" s="170">
        <v>924163</v>
      </c>
      <c r="F559" s="171" t="s">
        <v>265</v>
      </c>
      <c r="H559" s="203" t="s">
        <v>657</v>
      </c>
      <c r="I559" s="202">
        <v>593748</v>
      </c>
    </row>
    <row r="560" spans="1:9" ht="12.75">
      <c r="A560" s="207" t="s">
        <v>919</v>
      </c>
      <c r="B560" s="206">
        <v>1308061</v>
      </c>
      <c r="E560" s="170">
        <v>924425</v>
      </c>
      <c r="F560" s="171" t="s">
        <v>677</v>
      </c>
      <c r="H560" s="203" t="s">
        <v>474</v>
      </c>
      <c r="I560" s="202">
        <v>80626</v>
      </c>
    </row>
    <row r="561" spans="1:9" ht="12.75">
      <c r="A561" s="207" t="s">
        <v>888</v>
      </c>
      <c r="B561" s="206">
        <v>71487</v>
      </c>
      <c r="E561" s="170">
        <v>930552</v>
      </c>
      <c r="F561" s="171" t="s">
        <v>271</v>
      </c>
      <c r="H561" s="203" t="s">
        <v>426</v>
      </c>
      <c r="I561" s="202">
        <v>66273</v>
      </c>
    </row>
    <row r="562" spans="1:9" ht="12.75">
      <c r="A562" s="207" t="s">
        <v>920</v>
      </c>
      <c r="B562" s="206">
        <v>513791</v>
      </c>
      <c r="E562" s="170">
        <v>961115</v>
      </c>
      <c r="F562" s="171" t="s">
        <v>678</v>
      </c>
      <c r="H562" s="203" t="s">
        <v>249</v>
      </c>
      <c r="I562" s="202">
        <v>1634044</v>
      </c>
    </row>
    <row r="563" spans="1:9" ht="12.75">
      <c r="A563" s="207" t="s">
        <v>921</v>
      </c>
      <c r="B563" s="206">
        <v>10210681</v>
      </c>
      <c r="E563" s="170">
        <v>989388</v>
      </c>
      <c r="F563" s="171" t="s">
        <v>679</v>
      </c>
      <c r="H563" s="203" t="s">
        <v>654</v>
      </c>
      <c r="I563" s="202">
        <v>590965</v>
      </c>
    </row>
    <row r="564" spans="1:9" ht="12.75">
      <c r="A564" s="207" t="s">
        <v>922</v>
      </c>
      <c r="B564" s="206">
        <v>7646799</v>
      </c>
      <c r="E564" s="170">
        <v>1024573</v>
      </c>
      <c r="F564" s="171" t="s">
        <v>680</v>
      </c>
      <c r="H564" s="203" t="s">
        <v>655</v>
      </c>
      <c r="I564" s="202">
        <v>592621</v>
      </c>
    </row>
    <row r="565" spans="1:9" ht="12.75">
      <c r="A565" s="207" t="s">
        <v>865</v>
      </c>
      <c r="B565" s="206">
        <v>1216</v>
      </c>
      <c r="E565" s="170">
        <v>1116547</v>
      </c>
      <c r="F565" s="171" t="s">
        <v>940</v>
      </c>
      <c r="H565" s="203" t="s">
        <v>444</v>
      </c>
      <c r="I565" s="202">
        <v>74953</v>
      </c>
    </row>
    <row r="566" spans="1:9" ht="12.75">
      <c r="A566" s="207" t="s">
        <v>923</v>
      </c>
      <c r="B566" s="206">
        <v>16842038</v>
      </c>
      <c r="E566" s="170">
        <v>1120714</v>
      </c>
      <c r="F566" s="171" t="s">
        <v>105</v>
      </c>
      <c r="H566" s="203" t="s">
        <v>250</v>
      </c>
      <c r="I566" s="202">
        <v>75092</v>
      </c>
    </row>
    <row r="567" spans="1:9" ht="12.75">
      <c r="A567" s="207" t="s">
        <v>924</v>
      </c>
      <c r="B567" s="206">
        <v>21041930</v>
      </c>
      <c r="E567" s="170">
        <v>1163195</v>
      </c>
      <c r="F567" s="171" t="s">
        <v>681</v>
      </c>
      <c r="H567" s="201" t="s">
        <v>251</v>
      </c>
      <c r="I567" s="202">
        <v>101688</v>
      </c>
    </row>
    <row r="568" spans="1:9" ht="12.75">
      <c r="A568" s="207" t="s">
        <v>925</v>
      </c>
      <c r="B568" s="206">
        <v>10141056</v>
      </c>
      <c r="E568" s="173">
        <v>1189851</v>
      </c>
      <c r="F568" s="174" t="s">
        <v>941</v>
      </c>
      <c r="H568" s="203" t="s">
        <v>408</v>
      </c>
      <c r="I568" s="202">
        <v>58184</v>
      </c>
    </row>
    <row r="569" spans="1:9" ht="12.75">
      <c r="A569" s="207" t="s">
        <v>926</v>
      </c>
      <c r="B569" s="206">
        <v>136527</v>
      </c>
      <c r="E569" s="170">
        <v>1271289</v>
      </c>
      <c r="F569" s="171" t="s">
        <v>261</v>
      </c>
      <c r="H569" s="203" t="s">
        <v>399</v>
      </c>
      <c r="I569" s="202">
        <v>56042</v>
      </c>
    </row>
    <row r="570" spans="1:9" ht="12.75">
      <c r="A570" s="207" t="s">
        <v>927</v>
      </c>
      <c r="B570" s="206">
        <v>814891</v>
      </c>
      <c r="E570" s="173">
        <v>1303000</v>
      </c>
      <c r="F570" s="174" t="s">
        <v>937</v>
      </c>
      <c r="H570" s="203" t="s">
        <v>753</v>
      </c>
      <c r="I570" s="202">
        <v>9006422</v>
      </c>
    </row>
    <row r="571" spans="1:9" ht="12.75">
      <c r="A571" s="207" t="s">
        <v>928</v>
      </c>
      <c r="B571" s="206">
        <v>10124433</v>
      </c>
      <c r="E571" s="173">
        <v>1303282</v>
      </c>
      <c r="F571" s="174" t="s">
        <v>893</v>
      </c>
      <c r="H571" s="203" t="s">
        <v>625</v>
      </c>
      <c r="I571" s="202">
        <v>443481</v>
      </c>
    </row>
    <row r="572" spans="1:9" ht="12.75">
      <c r="A572" s="207" t="s">
        <v>929</v>
      </c>
      <c r="B572" s="206">
        <v>10026241</v>
      </c>
      <c r="E572" s="173">
        <v>1304569</v>
      </c>
      <c r="F572" s="174" t="s">
        <v>898</v>
      </c>
      <c r="H572" s="203" t="s">
        <v>252</v>
      </c>
      <c r="I572" s="202">
        <v>90948</v>
      </c>
    </row>
    <row r="573" spans="1:9" ht="12.75">
      <c r="A573" s="207" t="s">
        <v>866</v>
      </c>
      <c r="B573" s="206">
        <v>1217</v>
      </c>
      <c r="E573" s="173">
        <v>1307966</v>
      </c>
      <c r="F573" s="174" t="s">
        <v>918</v>
      </c>
      <c r="H573" s="203" t="s">
        <v>820</v>
      </c>
      <c r="I573" s="202">
        <v>59467968</v>
      </c>
    </row>
    <row r="574" spans="1:9" ht="12.75">
      <c r="A574" s="207" t="s">
        <v>930</v>
      </c>
      <c r="B574" s="206">
        <v>1317426</v>
      </c>
      <c r="E574" s="173">
        <v>1308061</v>
      </c>
      <c r="F574" s="174" t="s">
        <v>919</v>
      </c>
      <c r="H574" s="203" t="s">
        <v>347</v>
      </c>
      <c r="I574" s="202">
        <v>1136</v>
      </c>
    </row>
    <row r="575" spans="1:9" ht="12.75">
      <c r="A575" s="203" t="s">
        <v>857</v>
      </c>
      <c r="B575" s="202">
        <v>1066</v>
      </c>
      <c r="E575" s="170">
        <v>1309644</v>
      </c>
      <c r="F575" s="171" t="s">
        <v>682</v>
      </c>
      <c r="H575" s="203" t="s">
        <v>346</v>
      </c>
      <c r="I575" s="202">
        <v>1135</v>
      </c>
    </row>
    <row r="576" spans="1:9" ht="12.75">
      <c r="A576" s="203" t="s">
        <v>329</v>
      </c>
      <c r="B576" s="202">
        <v>1068</v>
      </c>
      <c r="E576" s="170">
        <v>1310732</v>
      </c>
      <c r="F576" s="171" t="s">
        <v>299</v>
      </c>
      <c r="H576" s="203" t="s">
        <v>348</v>
      </c>
      <c r="I576" s="202">
        <v>1140</v>
      </c>
    </row>
    <row r="577" spans="1:9" ht="12.75">
      <c r="A577" s="203" t="s">
        <v>68</v>
      </c>
      <c r="B577" s="202">
        <v>7440508</v>
      </c>
      <c r="E577" s="170">
        <v>1313275</v>
      </c>
      <c r="F577" s="171" t="s">
        <v>683</v>
      </c>
      <c r="H577" s="203" t="s">
        <v>705</v>
      </c>
      <c r="I577" s="202">
        <v>2385855</v>
      </c>
    </row>
    <row r="578" spans="1:9" ht="12.75">
      <c r="A578" s="203" t="s">
        <v>330</v>
      </c>
      <c r="B578" s="202">
        <v>1070</v>
      </c>
      <c r="E578" s="170">
        <v>1313991</v>
      </c>
      <c r="F578" s="171" t="s">
        <v>258</v>
      </c>
      <c r="H578" s="203" t="s">
        <v>823</v>
      </c>
      <c r="I578" s="202">
        <v>62015398</v>
      </c>
    </row>
    <row r="579" spans="1:9" ht="12.75">
      <c r="A579" s="201" t="s">
        <v>186</v>
      </c>
      <c r="B579" s="202">
        <v>1319773</v>
      </c>
      <c r="E579" s="170">
        <v>1314132</v>
      </c>
      <c r="F579" s="171" t="s">
        <v>684</v>
      </c>
      <c r="H579" s="203" t="s">
        <v>376</v>
      </c>
      <c r="I579" s="202">
        <v>50077</v>
      </c>
    </row>
    <row r="580" spans="1:9" ht="12.75">
      <c r="A580" s="205" t="s">
        <v>931</v>
      </c>
      <c r="B580" s="206">
        <v>12001284</v>
      </c>
      <c r="E580" s="170">
        <v>1314201</v>
      </c>
      <c r="F580" s="171" t="s">
        <v>685</v>
      </c>
      <c r="H580" s="203" t="s">
        <v>831</v>
      </c>
      <c r="I580" s="202">
        <v>70476823</v>
      </c>
    </row>
    <row r="581" spans="1:9" ht="12.75">
      <c r="A581" s="203" t="s">
        <v>724</v>
      </c>
      <c r="B581" s="202">
        <v>4170303</v>
      </c>
      <c r="E581" s="170">
        <v>1314563</v>
      </c>
      <c r="F581" s="171" t="s">
        <v>686</v>
      </c>
      <c r="H581" s="207" t="s">
        <v>862</v>
      </c>
      <c r="I581" s="206">
        <v>1141</v>
      </c>
    </row>
    <row r="582" spans="1:9" ht="12.75">
      <c r="A582" s="203" t="s">
        <v>67</v>
      </c>
      <c r="B582" s="202">
        <v>98828</v>
      </c>
      <c r="E582" s="170">
        <v>1314621</v>
      </c>
      <c r="F582" s="171" t="s">
        <v>942</v>
      </c>
      <c r="H582" s="203" t="s">
        <v>683</v>
      </c>
      <c r="I582" s="202">
        <v>1313275</v>
      </c>
    </row>
    <row r="583" spans="1:9" ht="12.75">
      <c r="A583" s="203" t="s">
        <v>473</v>
      </c>
      <c r="B583" s="202">
        <v>80159</v>
      </c>
      <c r="E583" s="173">
        <v>1317426</v>
      </c>
      <c r="F583" s="174" t="s">
        <v>930</v>
      </c>
      <c r="H583" s="203" t="s">
        <v>619</v>
      </c>
      <c r="I583" s="202">
        <v>315220</v>
      </c>
    </row>
    <row r="584" spans="1:9" ht="12.75">
      <c r="A584" s="203" t="s">
        <v>187</v>
      </c>
      <c r="B584" s="202">
        <v>135206</v>
      </c>
      <c r="E584" s="170">
        <v>1319773</v>
      </c>
      <c r="F584" s="172" t="s">
        <v>186</v>
      </c>
      <c r="H584" s="203" t="s">
        <v>632</v>
      </c>
      <c r="I584" s="202">
        <v>505602</v>
      </c>
    </row>
    <row r="585" spans="1:9" ht="12.75">
      <c r="A585" s="203" t="s">
        <v>783</v>
      </c>
      <c r="B585" s="202">
        <v>21725462</v>
      </c>
      <c r="E585" s="173">
        <v>1326416</v>
      </c>
      <c r="F585" s="179" t="s">
        <v>872</v>
      </c>
      <c r="H585" s="203" t="s">
        <v>253</v>
      </c>
      <c r="I585" s="202">
        <v>108383</v>
      </c>
    </row>
    <row r="586" spans="1:9" ht="12.75">
      <c r="A586" s="203" t="s">
        <v>188</v>
      </c>
      <c r="B586" s="202">
        <v>1073</v>
      </c>
      <c r="E586" s="173">
        <v>1327533</v>
      </c>
      <c r="F586" s="179" t="s">
        <v>894</v>
      </c>
      <c r="H586" s="203" t="s">
        <v>660</v>
      </c>
      <c r="I586" s="202">
        <v>613354</v>
      </c>
    </row>
    <row r="587" spans="1:9" ht="12.75">
      <c r="A587" s="203" t="s">
        <v>189</v>
      </c>
      <c r="B587" s="202">
        <v>57125</v>
      </c>
      <c r="E587" s="170">
        <v>1330207</v>
      </c>
      <c r="F587" s="172" t="s">
        <v>943</v>
      </c>
      <c r="H587" s="203" t="s">
        <v>571</v>
      </c>
      <c r="I587" s="202">
        <v>121697</v>
      </c>
    </row>
    <row r="588" spans="1:9" ht="12.75">
      <c r="A588" s="203" t="s">
        <v>770</v>
      </c>
      <c r="B588" s="202">
        <v>14901087</v>
      </c>
      <c r="E588" s="170">
        <v>1332214</v>
      </c>
      <c r="F588" s="171" t="s">
        <v>157</v>
      </c>
      <c r="H588" s="203" t="s">
        <v>638</v>
      </c>
      <c r="I588" s="202">
        <v>531828</v>
      </c>
    </row>
    <row r="589" spans="1:9" ht="12.75">
      <c r="A589" s="203" t="s">
        <v>549</v>
      </c>
      <c r="B589" s="202">
        <v>110827</v>
      </c>
      <c r="E589" s="170">
        <v>1333820</v>
      </c>
      <c r="F589" s="171" t="s">
        <v>183</v>
      </c>
      <c r="H589" s="203" t="s">
        <v>834</v>
      </c>
      <c r="I589" s="202">
        <v>86220420</v>
      </c>
    </row>
    <row r="590" spans="1:9" ht="12.75">
      <c r="A590" s="203" t="s">
        <v>545</v>
      </c>
      <c r="B590" s="202">
        <v>108930</v>
      </c>
      <c r="E590" s="170">
        <v>1335326</v>
      </c>
      <c r="F590" s="171" t="s">
        <v>237</v>
      </c>
      <c r="H590" s="203" t="s">
        <v>720</v>
      </c>
      <c r="I590" s="202">
        <v>3771195</v>
      </c>
    </row>
    <row r="591" spans="1:9" ht="12.75">
      <c r="A591" s="203" t="s">
        <v>428</v>
      </c>
      <c r="B591" s="202">
        <v>66819</v>
      </c>
      <c r="E591" s="170">
        <v>1335871</v>
      </c>
      <c r="F591" s="171" t="s">
        <v>688</v>
      </c>
      <c r="H591" s="203" t="s">
        <v>20</v>
      </c>
      <c r="I591" s="202">
        <v>91203</v>
      </c>
    </row>
    <row r="592" spans="1:9" ht="12.75">
      <c r="A592" s="203" t="s">
        <v>377</v>
      </c>
      <c r="B592" s="202">
        <v>50180</v>
      </c>
      <c r="E592" s="170">
        <v>1336363</v>
      </c>
      <c r="F592" s="172" t="s">
        <v>277</v>
      </c>
      <c r="H592" s="203" t="s">
        <v>434</v>
      </c>
      <c r="I592" s="202">
        <v>71363</v>
      </c>
    </row>
    <row r="593" spans="1:9" ht="12.75">
      <c r="A593" s="203" t="s">
        <v>764</v>
      </c>
      <c r="B593" s="202">
        <v>13121705</v>
      </c>
      <c r="E593" s="170">
        <v>1344281</v>
      </c>
      <c r="F593" s="171" t="s">
        <v>689</v>
      </c>
      <c r="H593" s="203" t="s">
        <v>563</v>
      </c>
      <c r="I593" s="202">
        <v>117840</v>
      </c>
    </row>
    <row r="594" spans="1:9" ht="12.75">
      <c r="A594" s="203" t="s">
        <v>601</v>
      </c>
      <c r="B594" s="202">
        <v>147944</v>
      </c>
      <c r="E594" s="170">
        <v>1405103</v>
      </c>
      <c r="F594" s="171" t="s">
        <v>690</v>
      </c>
      <c r="H594" s="203" t="s">
        <v>690</v>
      </c>
      <c r="I594" s="202">
        <v>1405103</v>
      </c>
    </row>
    <row r="595" spans="1:9" ht="12.75">
      <c r="A595" s="203" t="s">
        <v>714</v>
      </c>
      <c r="B595" s="202">
        <v>3468631</v>
      </c>
      <c r="E595" s="170">
        <v>1464535</v>
      </c>
      <c r="F595" s="171" t="s">
        <v>691</v>
      </c>
      <c r="H595" s="203" t="s">
        <v>819</v>
      </c>
      <c r="I595" s="202">
        <v>56391572</v>
      </c>
    </row>
    <row r="596" spans="1:9" ht="12.75">
      <c r="A596" s="203" t="s">
        <v>477</v>
      </c>
      <c r="B596" s="202">
        <v>81889</v>
      </c>
      <c r="E596" s="170">
        <v>1582098</v>
      </c>
      <c r="F596" s="171" t="s">
        <v>692</v>
      </c>
      <c r="H596" s="203" t="s">
        <v>73</v>
      </c>
      <c r="I596" s="202">
        <v>7440020</v>
      </c>
    </row>
    <row r="597" spans="1:9" ht="12.75">
      <c r="A597" s="203" t="s">
        <v>701</v>
      </c>
      <c r="B597" s="202">
        <v>2092560</v>
      </c>
      <c r="E597" s="170">
        <v>1596845</v>
      </c>
      <c r="F597" s="171" t="s">
        <v>693</v>
      </c>
      <c r="H597" s="203" t="s">
        <v>254</v>
      </c>
      <c r="I597" s="202">
        <v>373024</v>
      </c>
    </row>
    <row r="598" spans="1:9" ht="12.75">
      <c r="A598" s="203" t="s">
        <v>729</v>
      </c>
      <c r="B598" s="202">
        <v>5160021</v>
      </c>
      <c r="E598" s="170">
        <v>1615801</v>
      </c>
      <c r="F598" s="171" t="s">
        <v>694</v>
      </c>
      <c r="H598" s="203" t="s">
        <v>255</v>
      </c>
      <c r="I598" s="202">
        <v>3333673</v>
      </c>
    </row>
    <row r="599" spans="1:9" ht="12.75">
      <c r="A599" s="203" t="s">
        <v>725</v>
      </c>
      <c r="B599" s="202">
        <v>4342034</v>
      </c>
      <c r="E599" s="170">
        <v>1620219</v>
      </c>
      <c r="F599" s="171" t="s">
        <v>695</v>
      </c>
      <c r="H599" s="203" t="s">
        <v>256</v>
      </c>
      <c r="I599" s="202">
        <v>13463393</v>
      </c>
    </row>
    <row r="600" spans="1:9" ht="12.75">
      <c r="A600" s="203" t="s">
        <v>693</v>
      </c>
      <c r="B600" s="202">
        <v>1596845</v>
      </c>
      <c r="E600" s="170">
        <v>1634044</v>
      </c>
      <c r="F600" s="171" t="s">
        <v>249</v>
      </c>
      <c r="H600" s="207" t="s">
        <v>944</v>
      </c>
      <c r="I600" s="206">
        <v>7718549</v>
      </c>
    </row>
    <row r="601" spans="1:9" ht="12.75">
      <c r="A601" s="203" t="s">
        <v>776</v>
      </c>
      <c r="B601" s="202">
        <v>17230885</v>
      </c>
      <c r="E601" s="170">
        <v>1689845</v>
      </c>
      <c r="F601" s="171" t="s">
        <v>696</v>
      </c>
      <c r="H601" s="203" t="s">
        <v>257</v>
      </c>
      <c r="I601" s="202">
        <v>12054487</v>
      </c>
    </row>
    <row r="602" spans="1:9" ht="12.75">
      <c r="A602" s="203" t="s">
        <v>782</v>
      </c>
      <c r="B602" s="202">
        <v>20830813</v>
      </c>
      <c r="E602" s="170">
        <v>1694093</v>
      </c>
      <c r="F602" s="171" t="s">
        <v>697</v>
      </c>
      <c r="H602" s="207" t="s">
        <v>945</v>
      </c>
      <c r="I602" s="206">
        <v>13138459</v>
      </c>
    </row>
    <row r="603" spans="1:9" ht="12.75">
      <c r="A603" s="203" t="s">
        <v>786</v>
      </c>
      <c r="B603" s="202">
        <v>23541506</v>
      </c>
      <c r="E603" s="170">
        <v>1746016</v>
      </c>
      <c r="F603" s="178" t="s">
        <v>121</v>
      </c>
      <c r="H603" s="203" t="s">
        <v>258</v>
      </c>
      <c r="I603" s="202">
        <v>1313991</v>
      </c>
    </row>
    <row r="604" spans="1:9" ht="12.75">
      <c r="A604" s="201" t="s">
        <v>379</v>
      </c>
      <c r="B604" s="202">
        <v>50293</v>
      </c>
      <c r="E604" s="170">
        <v>1836755</v>
      </c>
      <c r="F604" s="171" t="s">
        <v>698</v>
      </c>
      <c r="H604" s="203" t="s">
        <v>259</v>
      </c>
      <c r="I604" s="202">
        <v>1146</v>
      </c>
    </row>
    <row r="605" spans="1:9" ht="12.75">
      <c r="A605" s="203" t="s">
        <v>681</v>
      </c>
      <c r="B605" s="202">
        <v>1163195</v>
      </c>
      <c r="E605" s="170">
        <v>1897456</v>
      </c>
      <c r="F605" s="171" t="s">
        <v>699</v>
      </c>
      <c r="H605" s="203" t="s">
        <v>260</v>
      </c>
      <c r="I605" s="202">
        <v>12035722</v>
      </c>
    </row>
    <row r="606" spans="1:9" ht="12.75">
      <c r="A606" s="203" t="s">
        <v>190</v>
      </c>
      <c r="B606" s="202">
        <v>117817</v>
      </c>
      <c r="E606" s="170">
        <v>1937377</v>
      </c>
      <c r="F606" s="171" t="s">
        <v>203</v>
      </c>
      <c r="H606" s="207" t="s">
        <v>946</v>
      </c>
      <c r="I606" s="206">
        <v>7786814</v>
      </c>
    </row>
    <row r="607" spans="1:9" ht="12.75">
      <c r="A607" s="203" t="s">
        <v>331</v>
      </c>
      <c r="B607" s="202">
        <v>1075</v>
      </c>
      <c r="E607" s="170">
        <v>2068782</v>
      </c>
      <c r="F607" s="171" t="s">
        <v>700</v>
      </c>
      <c r="H607" s="203" t="s">
        <v>261</v>
      </c>
      <c r="I607" s="202">
        <v>1271289</v>
      </c>
    </row>
    <row r="608" spans="1:9" ht="12.75">
      <c r="A608" s="203" t="s">
        <v>704</v>
      </c>
      <c r="B608" s="202">
        <v>2303164</v>
      </c>
      <c r="E608" s="170">
        <v>2092560</v>
      </c>
      <c r="F608" s="171" t="s">
        <v>701</v>
      </c>
      <c r="H608" s="203" t="s">
        <v>392</v>
      </c>
      <c r="I608" s="202">
        <v>54115</v>
      </c>
    </row>
    <row r="609" spans="1:9" ht="12.75">
      <c r="A609" s="203" t="s">
        <v>332</v>
      </c>
      <c r="B609" s="202">
        <v>1078</v>
      </c>
      <c r="E609" s="170">
        <v>2164172</v>
      </c>
      <c r="F609" s="171" t="s">
        <v>702</v>
      </c>
      <c r="H609" s="203" t="s">
        <v>418</v>
      </c>
      <c r="I609" s="202">
        <v>61574</v>
      </c>
    </row>
    <row r="610" spans="1:9" ht="12.75">
      <c r="A610" s="203" t="s">
        <v>621</v>
      </c>
      <c r="B610" s="202">
        <v>334883</v>
      </c>
      <c r="E610" s="170">
        <v>2234131</v>
      </c>
      <c r="F610" s="171" t="s">
        <v>703</v>
      </c>
      <c r="H610" s="203" t="s">
        <v>262</v>
      </c>
      <c r="I610" s="202">
        <v>7697372</v>
      </c>
    </row>
    <row r="611" spans="1:9" ht="12.75">
      <c r="A611" s="203" t="s">
        <v>191</v>
      </c>
      <c r="B611" s="202">
        <v>226368</v>
      </c>
      <c r="E611" s="170">
        <v>2303164</v>
      </c>
      <c r="F611" s="171" t="s">
        <v>704</v>
      </c>
      <c r="H611" s="203" t="s">
        <v>933</v>
      </c>
      <c r="I611" s="202">
        <v>139139</v>
      </c>
    </row>
    <row r="612" spans="1:9" ht="12.75">
      <c r="A612" s="203" t="s">
        <v>192</v>
      </c>
      <c r="B612" s="202">
        <v>53703</v>
      </c>
      <c r="E612" s="170">
        <v>2385855</v>
      </c>
      <c r="F612" s="171" t="s">
        <v>705</v>
      </c>
      <c r="H612" s="203" t="s">
        <v>349</v>
      </c>
      <c r="I612" s="202">
        <v>1148</v>
      </c>
    </row>
    <row r="613" spans="1:9" ht="12.75">
      <c r="A613" s="203" t="s">
        <v>193</v>
      </c>
      <c r="B613" s="202">
        <v>224420</v>
      </c>
      <c r="E613" s="170">
        <v>2425061</v>
      </c>
      <c r="F613" s="171" t="s">
        <v>909</v>
      </c>
      <c r="H613" s="201" t="s">
        <v>778</v>
      </c>
      <c r="I613" s="202">
        <v>18662538</v>
      </c>
    </row>
    <row r="614" spans="1:9" ht="12.75">
      <c r="A614" s="203" t="s">
        <v>194</v>
      </c>
      <c r="B614" s="202">
        <v>192654</v>
      </c>
      <c r="E614" s="170">
        <v>2475458</v>
      </c>
      <c r="F614" s="171" t="s">
        <v>706</v>
      </c>
      <c r="H614" s="203" t="s">
        <v>520</v>
      </c>
      <c r="I614" s="202">
        <v>98953</v>
      </c>
    </row>
    <row r="615" spans="1:9" ht="12.75">
      <c r="A615" s="203" t="s">
        <v>195</v>
      </c>
      <c r="B615" s="202">
        <v>189640</v>
      </c>
      <c r="E615" s="170">
        <v>2551624</v>
      </c>
      <c r="F615" s="171" t="s">
        <v>707</v>
      </c>
      <c r="H615" s="203" t="s">
        <v>698</v>
      </c>
      <c r="I615" s="202">
        <v>1836755</v>
      </c>
    </row>
    <row r="616" spans="1:9" ht="12.75">
      <c r="A616" s="203" t="s">
        <v>196</v>
      </c>
      <c r="B616" s="202">
        <v>189559</v>
      </c>
      <c r="E616" s="170">
        <v>2602462</v>
      </c>
      <c r="F616" s="171" t="s">
        <v>204</v>
      </c>
      <c r="H616" s="203" t="s">
        <v>429</v>
      </c>
      <c r="I616" s="202">
        <v>67209</v>
      </c>
    </row>
    <row r="617" spans="1:9" ht="12.75">
      <c r="A617" s="203" t="s">
        <v>197</v>
      </c>
      <c r="B617" s="202">
        <v>191300</v>
      </c>
      <c r="E617" s="170">
        <v>2646175</v>
      </c>
      <c r="F617" s="171" t="s">
        <v>708</v>
      </c>
      <c r="H617" s="203" t="s">
        <v>412</v>
      </c>
      <c r="I617" s="202">
        <v>59870</v>
      </c>
    </row>
    <row r="618" spans="1:9" ht="12.75">
      <c r="A618" s="203" t="s">
        <v>589</v>
      </c>
      <c r="B618" s="202">
        <v>132649</v>
      </c>
      <c r="E618" s="170">
        <v>2784943</v>
      </c>
      <c r="F618" s="171" t="s">
        <v>709</v>
      </c>
      <c r="H618" s="203" t="s">
        <v>759</v>
      </c>
      <c r="I618" s="202">
        <v>10102440</v>
      </c>
    </row>
    <row r="619" spans="1:9" ht="25.5">
      <c r="A619" s="201" t="s">
        <v>198</v>
      </c>
      <c r="B619" s="202">
        <v>1080</v>
      </c>
      <c r="E619" s="170">
        <v>2795393</v>
      </c>
      <c r="F619" s="171" t="s">
        <v>710</v>
      </c>
      <c r="H619" s="203" t="s">
        <v>387</v>
      </c>
      <c r="I619" s="202">
        <v>51752</v>
      </c>
    </row>
    <row r="620" spans="1:9" ht="12.75">
      <c r="A620" s="203" t="s">
        <v>483</v>
      </c>
      <c r="B620" s="202">
        <v>84742</v>
      </c>
      <c r="E620" s="170">
        <v>2807309</v>
      </c>
      <c r="F620" s="172" t="s">
        <v>711</v>
      </c>
      <c r="H620" s="203" t="s">
        <v>397</v>
      </c>
      <c r="I620" s="202">
        <v>55867</v>
      </c>
    </row>
    <row r="621" spans="1:9" ht="12.75">
      <c r="A621" s="203" t="s">
        <v>792</v>
      </c>
      <c r="B621" s="202">
        <v>25321226</v>
      </c>
      <c r="E621" s="170">
        <v>2832408</v>
      </c>
      <c r="F621" s="171" t="s">
        <v>712</v>
      </c>
      <c r="H621" s="203" t="s">
        <v>613</v>
      </c>
      <c r="I621" s="202">
        <v>302705</v>
      </c>
    </row>
    <row r="622" spans="1:9" ht="12.75">
      <c r="A622" s="203" t="s">
        <v>455</v>
      </c>
      <c r="B622" s="202">
        <v>75718</v>
      </c>
      <c r="E622" s="170">
        <v>3068880</v>
      </c>
      <c r="F622" s="171" t="s">
        <v>713</v>
      </c>
      <c r="H622" s="203" t="s">
        <v>396</v>
      </c>
      <c r="I622" s="202">
        <v>55630</v>
      </c>
    </row>
    <row r="623" spans="1:9" ht="12.75">
      <c r="A623" s="201" t="s">
        <v>438</v>
      </c>
      <c r="B623" s="202">
        <v>72548</v>
      </c>
      <c r="E623" s="170">
        <v>3268879</v>
      </c>
      <c r="F623" s="178" t="s">
        <v>90</v>
      </c>
      <c r="H623" s="203" t="s">
        <v>855</v>
      </c>
      <c r="I623" s="203">
        <v>10024972</v>
      </c>
    </row>
    <row r="624" spans="1:9" ht="12.75">
      <c r="A624" s="201" t="s">
        <v>891</v>
      </c>
      <c r="B624" s="202">
        <v>72559</v>
      </c>
      <c r="E624" s="170">
        <v>3333673</v>
      </c>
      <c r="F624" s="171" t="s">
        <v>255</v>
      </c>
      <c r="H624" s="203" t="s">
        <v>433</v>
      </c>
      <c r="I624" s="202">
        <v>70257</v>
      </c>
    </row>
    <row r="625" spans="1:9" ht="12.75">
      <c r="A625" s="201" t="s">
        <v>449</v>
      </c>
      <c r="B625" s="202">
        <v>75434</v>
      </c>
      <c r="E625" s="170">
        <v>3468631</v>
      </c>
      <c r="F625" s="171" t="s">
        <v>714</v>
      </c>
      <c r="H625" s="203" t="s">
        <v>677</v>
      </c>
      <c r="I625" s="202">
        <v>924425</v>
      </c>
    </row>
    <row r="626" spans="1:9" ht="12.75">
      <c r="A626" s="201" t="s">
        <v>504</v>
      </c>
      <c r="B626" s="202">
        <v>94757</v>
      </c>
      <c r="E626" s="170">
        <v>3546109</v>
      </c>
      <c r="F626" s="171" t="s">
        <v>715</v>
      </c>
      <c r="H626" s="201" t="s">
        <v>631</v>
      </c>
      <c r="I626" s="202">
        <v>494031</v>
      </c>
    </row>
    <row r="627" spans="1:9" ht="12.75">
      <c r="A627" s="201" t="s">
        <v>884</v>
      </c>
      <c r="B627" s="202">
        <v>62737</v>
      </c>
      <c r="E627" s="170">
        <v>3564098</v>
      </c>
      <c r="F627" s="171" t="s">
        <v>716</v>
      </c>
      <c r="H627" s="201" t="s">
        <v>940</v>
      </c>
      <c r="I627" s="202">
        <v>1116547</v>
      </c>
    </row>
    <row r="628" spans="1:9" ht="12.75">
      <c r="A628" s="203" t="s">
        <v>560</v>
      </c>
      <c r="B628" s="202">
        <v>115322</v>
      </c>
      <c r="E628" s="170">
        <v>3570750</v>
      </c>
      <c r="F628" s="172" t="s">
        <v>717</v>
      </c>
      <c r="H628" s="203" t="s">
        <v>263</v>
      </c>
      <c r="I628" s="202">
        <v>55185</v>
      </c>
    </row>
    <row r="629" spans="1:9" ht="12.75">
      <c r="A629" s="203" t="s">
        <v>417</v>
      </c>
      <c r="B629" s="202">
        <v>60571</v>
      </c>
      <c r="E629" s="170">
        <v>3688537</v>
      </c>
      <c r="F629" s="171" t="s">
        <v>718</v>
      </c>
      <c r="H629" s="203" t="s">
        <v>264</v>
      </c>
      <c r="I629" s="202">
        <v>62759</v>
      </c>
    </row>
    <row r="630" spans="1:9" ht="12.75">
      <c r="A630" s="203" t="s">
        <v>481</v>
      </c>
      <c r="B630" s="202">
        <v>84173</v>
      </c>
      <c r="E630" s="170">
        <v>3697243</v>
      </c>
      <c r="F630" s="171" t="s">
        <v>139</v>
      </c>
      <c r="H630" s="203" t="s">
        <v>265</v>
      </c>
      <c r="I630" s="202">
        <v>924163</v>
      </c>
    </row>
    <row r="631" spans="1:9" ht="12.75">
      <c r="A631" s="203" t="s">
        <v>691</v>
      </c>
      <c r="B631" s="202">
        <v>1464535</v>
      </c>
      <c r="E631" s="170">
        <v>3761533</v>
      </c>
      <c r="F631" s="171" t="s">
        <v>719</v>
      </c>
      <c r="H631" s="203" t="s">
        <v>266</v>
      </c>
      <c r="I631" s="202">
        <v>621647</v>
      </c>
    </row>
    <row r="632" spans="1:9" ht="12.75">
      <c r="A632" s="201" t="s">
        <v>199</v>
      </c>
      <c r="B632" s="202">
        <v>9901</v>
      </c>
      <c r="E632" s="170">
        <v>3771195</v>
      </c>
      <c r="F632" s="171" t="s">
        <v>720</v>
      </c>
      <c r="H632" s="203" t="s">
        <v>267</v>
      </c>
      <c r="I632" s="202">
        <v>86306</v>
      </c>
    </row>
    <row r="633" spans="1:9" ht="12.75">
      <c r="A633" s="201" t="s">
        <v>365</v>
      </c>
      <c r="B633" s="202">
        <v>9902</v>
      </c>
      <c r="E633" s="170">
        <v>3778732</v>
      </c>
      <c r="F633" s="171" t="s">
        <v>721</v>
      </c>
      <c r="H633" s="203" t="s">
        <v>268</v>
      </c>
      <c r="I633" s="202">
        <v>10595956</v>
      </c>
    </row>
    <row r="634" spans="1:9" ht="12.75">
      <c r="A634" s="203" t="s">
        <v>200</v>
      </c>
      <c r="B634" s="202">
        <v>111422</v>
      </c>
      <c r="E634" s="170">
        <v>3810740</v>
      </c>
      <c r="F634" s="171" t="s">
        <v>722</v>
      </c>
      <c r="H634" s="203" t="s">
        <v>726</v>
      </c>
      <c r="I634" s="202">
        <v>4549400</v>
      </c>
    </row>
    <row r="635" spans="1:9" ht="12.75">
      <c r="A635" s="203" t="s">
        <v>482</v>
      </c>
      <c r="B635" s="202">
        <v>84662</v>
      </c>
      <c r="E635" s="170">
        <v>3963959</v>
      </c>
      <c r="F635" s="171" t="s">
        <v>723</v>
      </c>
      <c r="H635" s="203" t="s">
        <v>269</v>
      </c>
      <c r="I635" s="202">
        <v>59892</v>
      </c>
    </row>
    <row r="636" spans="1:9" ht="12.75">
      <c r="A636" s="203" t="s">
        <v>424</v>
      </c>
      <c r="B636" s="202">
        <v>64675</v>
      </c>
      <c r="E636" s="170">
        <v>4170303</v>
      </c>
      <c r="F636" s="171" t="s">
        <v>724</v>
      </c>
      <c r="H636" s="203" t="s">
        <v>667</v>
      </c>
      <c r="I636" s="202">
        <v>759739</v>
      </c>
    </row>
    <row r="637" spans="1:9" ht="12.75">
      <c r="A637" s="203" t="s">
        <v>551</v>
      </c>
      <c r="B637" s="202">
        <v>111466</v>
      </c>
      <c r="E637" s="170">
        <v>4342034</v>
      </c>
      <c r="F637" s="171" t="s">
        <v>725</v>
      </c>
      <c r="H637" s="203" t="s">
        <v>939</v>
      </c>
      <c r="I637" s="202">
        <v>684935</v>
      </c>
    </row>
    <row r="638" spans="1:9" ht="12.75">
      <c r="A638" s="201" t="s">
        <v>554</v>
      </c>
      <c r="B638" s="202">
        <v>111966</v>
      </c>
      <c r="E638" s="170">
        <v>4549400</v>
      </c>
      <c r="F638" s="171" t="s">
        <v>726</v>
      </c>
      <c r="H638" s="203" t="s">
        <v>661</v>
      </c>
      <c r="I638" s="202">
        <v>615532</v>
      </c>
    </row>
    <row r="639" spans="1:9" ht="12.75">
      <c r="A639" s="201" t="s">
        <v>555</v>
      </c>
      <c r="B639" s="202">
        <v>112345</v>
      </c>
      <c r="E639" s="170">
        <v>4680788</v>
      </c>
      <c r="F639" s="171" t="s">
        <v>727</v>
      </c>
      <c r="H639" s="203" t="s">
        <v>774</v>
      </c>
      <c r="I639" s="202">
        <v>16543558</v>
      </c>
    </row>
    <row r="640" spans="1:9" ht="12.75">
      <c r="A640" s="201" t="s">
        <v>553</v>
      </c>
      <c r="B640" s="202">
        <v>111900</v>
      </c>
      <c r="E640" s="170">
        <v>4759482</v>
      </c>
      <c r="F640" s="171" t="s">
        <v>728</v>
      </c>
      <c r="H640" s="203" t="s">
        <v>270</v>
      </c>
      <c r="I640" s="202">
        <v>100754</v>
      </c>
    </row>
    <row r="641" spans="1:9" ht="12.75">
      <c r="A641" s="201" t="s">
        <v>552</v>
      </c>
      <c r="B641" s="202">
        <v>111773</v>
      </c>
      <c r="E641" s="170">
        <v>5160021</v>
      </c>
      <c r="F641" s="171" t="s">
        <v>729</v>
      </c>
      <c r="H641" s="203" t="s">
        <v>271</v>
      </c>
      <c r="I641" s="202">
        <v>930552</v>
      </c>
    </row>
    <row r="642" spans="1:9" ht="12.75">
      <c r="A642" s="203" t="s">
        <v>401</v>
      </c>
      <c r="B642" s="202">
        <v>56531</v>
      </c>
      <c r="E642" s="170">
        <v>5216251</v>
      </c>
      <c r="F642" s="171" t="s">
        <v>730</v>
      </c>
      <c r="H642" s="203" t="s">
        <v>765</v>
      </c>
      <c r="I642" s="202">
        <v>13256229</v>
      </c>
    </row>
    <row r="643" spans="1:9" ht="12.75">
      <c r="A643" s="201" t="s">
        <v>531</v>
      </c>
      <c r="B643" s="202">
        <v>101906</v>
      </c>
      <c r="E643" s="170">
        <v>5411223</v>
      </c>
      <c r="F643" s="171" t="s">
        <v>731</v>
      </c>
      <c r="H643" s="203" t="s">
        <v>431</v>
      </c>
      <c r="I643" s="202">
        <v>68224</v>
      </c>
    </row>
    <row r="644" spans="1:9" ht="12.75">
      <c r="A644" s="203" t="s">
        <v>502</v>
      </c>
      <c r="B644" s="202">
        <v>94586</v>
      </c>
      <c r="E644" s="170">
        <v>5522430</v>
      </c>
      <c r="F644" s="171" t="s">
        <v>109</v>
      </c>
      <c r="H644" s="203" t="s">
        <v>737</v>
      </c>
      <c r="I644" s="202">
        <v>6533002</v>
      </c>
    </row>
    <row r="645" spans="1:9" ht="12.75">
      <c r="A645" s="207" t="s">
        <v>868</v>
      </c>
      <c r="B645" s="206">
        <v>1226</v>
      </c>
      <c r="E645" s="170">
        <v>6109973</v>
      </c>
      <c r="F645" s="172" t="s">
        <v>732</v>
      </c>
      <c r="H645" s="203" t="s">
        <v>515</v>
      </c>
      <c r="I645" s="202">
        <v>97563</v>
      </c>
    </row>
    <row r="646" spans="1:9" ht="12.75">
      <c r="A646" s="203" t="s">
        <v>903</v>
      </c>
      <c r="B646" s="202">
        <v>79447</v>
      </c>
      <c r="E646" s="170">
        <v>6112761</v>
      </c>
      <c r="F646" s="171" t="s">
        <v>733</v>
      </c>
      <c r="H646" s="203" t="s">
        <v>911</v>
      </c>
      <c r="I646" s="202">
        <v>90040</v>
      </c>
    </row>
    <row r="647" spans="1:9" ht="12.75">
      <c r="A647" s="203" t="s">
        <v>201</v>
      </c>
      <c r="B647" s="202">
        <v>68122</v>
      </c>
      <c r="E647" s="170">
        <v>6164983</v>
      </c>
      <c r="F647" s="171" t="s">
        <v>734</v>
      </c>
      <c r="H647" s="203" t="s">
        <v>592</v>
      </c>
      <c r="I647" s="202">
        <v>134292</v>
      </c>
    </row>
    <row r="648" spans="1:9" ht="12.75">
      <c r="A648" s="203" t="s">
        <v>587</v>
      </c>
      <c r="B648" s="202">
        <v>131113</v>
      </c>
      <c r="E648" s="170">
        <v>6358538</v>
      </c>
      <c r="F648" s="171" t="s">
        <v>735</v>
      </c>
      <c r="H648" s="203" t="s">
        <v>616</v>
      </c>
      <c r="I648" s="202">
        <v>303479</v>
      </c>
    </row>
    <row r="649" spans="1:9" ht="12.75">
      <c r="A649" s="203" t="s">
        <v>461</v>
      </c>
      <c r="B649" s="202">
        <v>77781</v>
      </c>
      <c r="E649" s="170">
        <v>6484522</v>
      </c>
      <c r="F649" s="171" t="s">
        <v>736</v>
      </c>
      <c r="H649" s="203" t="s">
        <v>272</v>
      </c>
      <c r="I649" s="202">
        <v>95487</v>
      </c>
    </row>
    <row r="650" spans="1:9" ht="12.75">
      <c r="A650" s="203" t="s">
        <v>576</v>
      </c>
      <c r="B650" s="202">
        <v>124403</v>
      </c>
      <c r="E650" s="170">
        <v>6533002</v>
      </c>
      <c r="F650" s="171" t="s">
        <v>737</v>
      </c>
      <c r="H650" s="203" t="s">
        <v>703</v>
      </c>
      <c r="I650" s="202">
        <v>2234131</v>
      </c>
    </row>
    <row r="651" spans="1:9" ht="12.75">
      <c r="A651" s="201" t="s">
        <v>635</v>
      </c>
      <c r="B651" s="202">
        <v>513371</v>
      </c>
      <c r="E651" s="170">
        <v>7429905</v>
      </c>
      <c r="F651" s="171" t="s">
        <v>64</v>
      </c>
      <c r="H651" s="203" t="s">
        <v>636</v>
      </c>
      <c r="I651" s="202">
        <v>528290</v>
      </c>
    </row>
    <row r="652" spans="1:9" ht="12.75">
      <c r="A652" s="203" t="s">
        <v>789</v>
      </c>
      <c r="B652" s="202">
        <v>25154545</v>
      </c>
      <c r="E652" s="170">
        <v>7439921</v>
      </c>
      <c r="F652" s="171" t="s">
        <v>76</v>
      </c>
      <c r="H652" s="203" t="s">
        <v>708</v>
      </c>
      <c r="I652" s="202">
        <v>2646175</v>
      </c>
    </row>
    <row r="653" spans="1:9" ht="12.75">
      <c r="A653" s="203" t="s">
        <v>791</v>
      </c>
      <c r="B653" s="202">
        <v>25321146</v>
      </c>
      <c r="E653" s="170">
        <v>7439965</v>
      </c>
      <c r="F653" s="171" t="s">
        <v>240</v>
      </c>
      <c r="H653" s="203" t="s">
        <v>273</v>
      </c>
      <c r="I653" s="202">
        <v>8014957</v>
      </c>
    </row>
    <row r="654" spans="1:9" ht="12.75">
      <c r="A654" s="203" t="s">
        <v>808</v>
      </c>
      <c r="B654" s="202">
        <v>39300453</v>
      </c>
      <c r="E654" s="170">
        <v>7439976</v>
      </c>
      <c r="F654" s="171" t="s">
        <v>243</v>
      </c>
      <c r="H654" s="203" t="s">
        <v>781</v>
      </c>
      <c r="I654" s="202">
        <v>20816120</v>
      </c>
    </row>
    <row r="655" spans="1:9" ht="12.75">
      <c r="A655" s="203" t="s">
        <v>493</v>
      </c>
      <c r="B655" s="202">
        <v>88857</v>
      </c>
      <c r="E655" s="170">
        <v>7440020</v>
      </c>
      <c r="F655" s="171" t="s">
        <v>73</v>
      </c>
      <c r="H655" s="203" t="s">
        <v>913</v>
      </c>
      <c r="I655" s="202">
        <v>95534</v>
      </c>
    </row>
    <row r="656" spans="1:9" ht="12.75">
      <c r="A656" s="201" t="s">
        <v>202</v>
      </c>
      <c r="B656" s="202">
        <v>1086</v>
      </c>
      <c r="E656" s="170">
        <v>7440224</v>
      </c>
      <c r="F656" s="171" t="s">
        <v>738</v>
      </c>
      <c r="H656" s="203" t="s">
        <v>664</v>
      </c>
      <c r="I656" s="202">
        <v>636215</v>
      </c>
    </row>
    <row r="657" spans="1:9" ht="12.75">
      <c r="A657" s="201" t="s">
        <v>333</v>
      </c>
      <c r="B657" s="202">
        <v>1085</v>
      </c>
      <c r="E657" s="170">
        <v>7440280</v>
      </c>
      <c r="F657" s="171" t="s">
        <v>739</v>
      </c>
      <c r="H657" s="203" t="s">
        <v>372</v>
      </c>
      <c r="I657" s="202">
        <v>42603</v>
      </c>
    </row>
    <row r="658" spans="1:9" ht="12.75">
      <c r="A658" s="203" t="s">
        <v>663</v>
      </c>
      <c r="B658" s="202">
        <v>630933</v>
      </c>
      <c r="E658" s="170">
        <v>7440360</v>
      </c>
      <c r="F658" s="171" t="s">
        <v>740</v>
      </c>
      <c r="H658" s="203" t="s">
        <v>371</v>
      </c>
      <c r="I658" s="202">
        <v>42401</v>
      </c>
    </row>
    <row r="659" spans="1:9" ht="12.75">
      <c r="A659" s="203" t="s">
        <v>790</v>
      </c>
      <c r="B659" s="202">
        <v>25265718</v>
      </c>
      <c r="E659" s="170">
        <v>7440382</v>
      </c>
      <c r="F659" s="171" t="s">
        <v>154</v>
      </c>
      <c r="H659" s="203" t="s">
        <v>274</v>
      </c>
      <c r="I659" s="202">
        <v>95476</v>
      </c>
    </row>
    <row r="660" spans="1:9" ht="12.75">
      <c r="A660" s="201" t="s">
        <v>802</v>
      </c>
      <c r="B660" s="202">
        <v>34590948</v>
      </c>
      <c r="E660" s="170">
        <v>7440393</v>
      </c>
      <c r="F660" s="171" t="s">
        <v>741</v>
      </c>
      <c r="H660" s="203" t="s">
        <v>624</v>
      </c>
      <c r="I660" s="202">
        <v>434071</v>
      </c>
    </row>
    <row r="661" spans="1:9" ht="12.75">
      <c r="A661" s="203" t="s">
        <v>203</v>
      </c>
      <c r="B661" s="202">
        <v>1937377</v>
      </c>
      <c r="E661" s="170">
        <v>7440417</v>
      </c>
      <c r="F661" s="171" t="s">
        <v>168</v>
      </c>
      <c r="H661" s="203" t="s">
        <v>471</v>
      </c>
      <c r="I661" s="202">
        <v>79572</v>
      </c>
    </row>
    <row r="662" spans="1:9" ht="12.75">
      <c r="A662" s="203" t="s">
        <v>204</v>
      </c>
      <c r="B662" s="202">
        <v>2602462</v>
      </c>
      <c r="E662" s="170">
        <v>7440439</v>
      </c>
      <c r="F662" s="171" t="s">
        <v>77</v>
      </c>
      <c r="H662" s="203" t="s">
        <v>275</v>
      </c>
      <c r="I662" s="202">
        <v>10028156</v>
      </c>
    </row>
    <row r="663" spans="1:9" ht="12.75">
      <c r="A663" s="203" t="s">
        <v>205</v>
      </c>
      <c r="B663" s="202">
        <v>16071866</v>
      </c>
      <c r="E663" s="170">
        <v>7440473</v>
      </c>
      <c r="F663" s="171" t="s">
        <v>65</v>
      </c>
      <c r="H663" s="203" t="s">
        <v>276</v>
      </c>
      <c r="I663" s="202">
        <v>1151</v>
      </c>
    </row>
    <row r="664" spans="1:9" ht="12.75">
      <c r="A664" s="203" t="s">
        <v>706</v>
      </c>
      <c r="B664" s="202">
        <v>2475458</v>
      </c>
      <c r="E664" s="170">
        <v>7440484</v>
      </c>
      <c r="F664" s="171" t="s">
        <v>742</v>
      </c>
      <c r="H664" s="203" t="s">
        <v>350</v>
      </c>
      <c r="I664" s="202">
        <v>1150</v>
      </c>
    </row>
    <row r="665" spans="1:9" ht="12.75">
      <c r="A665" s="203" t="s">
        <v>651</v>
      </c>
      <c r="B665" s="202">
        <v>564250</v>
      </c>
      <c r="E665" s="170">
        <v>7440508</v>
      </c>
      <c r="F665" s="171" t="s">
        <v>68</v>
      </c>
      <c r="H665" s="203" t="s">
        <v>730</v>
      </c>
      <c r="I665" s="202">
        <v>5216251</v>
      </c>
    </row>
    <row r="666" spans="1:9" ht="12.75">
      <c r="A666" s="203" t="s">
        <v>334</v>
      </c>
      <c r="B666" s="202">
        <v>1090</v>
      </c>
      <c r="E666" s="170">
        <v>7440622</v>
      </c>
      <c r="F666" s="171" t="s">
        <v>311</v>
      </c>
      <c r="H666" s="203" t="s">
        <v>414</v>
      </c>
      <c r="I666" s="202">
        <v>60093</v>
      </c>
    </row>
    <row r="667" spans="1:9" ht="12.75">
      <c r="A667" s="203" t="s">
        <v>206</v>
      </c>
      <c r="B667" s="202">
        <v>106898</v>
      </c>
      <c r="E667" s="170">
        <v>7440666</v>
      </c>
      <c r="F667" s="171" t="s">
        <v>74</v>
      </c>
      <c r="H667" s="203" t="s">
        <v>670</v>
      </c>
      <c r="I667" s="202">
        <v>794934</v>
      </c>
    </row>
    <row r="668" spans="1:9" ht="12.75">
      <c r="A668" s="203" t="s">
        <v>335</v>
      </c>
      <c r="B668" s="202">
        <v>1091</v>
      </c>
      <c r="E668" s="170">
        <v>7446095</v>
      </c>
      <c r="F668" s="171" t="s">
        <v>302</v>
      </c>
      <c r="H668" s="203" t="s">
        <v>534</v>
      </c>
      <c r="I668" s="202">
        <v>104949</v>
      </c>
    </row>
    <row r="669" spans="1:9" ht="12.75">
      <c r="A669" s="203" t="s">
        <v>623</v>
      </c>
      <c r="B669" s="202">
        <v>379793</v>
      </c>
      <c r="E669" s="170">
        <v>7446277</v>
      </c>
      <c r="F669" s="171" t="s">
        <v>236</v>
      </c>
      <c r="H669" s="203" t="s">
        <v>561</v>
      </c>
      <c r="I669" s="202">
        <v>115673</v>
      </c>
    </row>
    <row r="670" spans="1:9" ht="12.75">
      <c r="A670" s="203" t="s">
        <v>762</v>
      </c>
      <c r="B670" s="202">
        <v>12510428</v>
      </c>
      <c r="E670" s="170">
        <v>7446346</v>
      </c>
      <c r="F670" s="171" t="s">
        <v>296</v>
      </c>
      <c r="H670" s="203" t="s">
        <v>400</v>
      </c>
      <c r="I670" s="202">
        <v>56382</v>
      </c>
    </row>
    <row r="671" spans="1:9" ht="12.75">
      <c r="A671" s="203" t="s">
        <v>378</v>
      </c>
      <c r="B671" s="202">
        <v>50282</v>
      </c>
      <c r="E671" s="170">
        <v>7446719</v>
      </c>
      <c r="F671" s="171" t="s">
        <v>303</v>
      </c>
      <c r="H671" s="203" t="s">
        <v>368</v>
      </c>
      <c r="I671" s="202">
        <v>11101</v>
      </c>
    </row>
    <row r="672" spans="1:9" ht="12.75">
      <c r="A672" s="203" t="s">
        <v>336</v>
      </c>
      <c r="B672" s="202">
        <v>1095</v>
      </c>
      <c r="E672" s="170">
        <v>7487947</v>
      </c>
      <c r="F672" s="171" t="s">
        <v>242</v>
      </c>
      <c r="H672" s="203" t="s">
        <v>485</v>
      </c>
      <c r="I672" s="202">
        <v>85101</v>
      </c>
    </row>
    <row r="673" spans="1:9" ht="12.75">
      <c r="A673" s="203" t="s">
        <v>337</v>
      </c>
      <c r="B673" s="202">
        <v>1100</v>
      </c>
      <c r="E673" s="170">
        <v>7496028</v>
      </c>
      <c r="F673" s="171" t="s">
        <v>141</v>
      </c>
      <c r="H673" s="203" t="s">
        <v>491</v>
      </c>
      <c r="I673" s="202">
        <v>88101</v>
      </c>
    </row>
    <row r="674" spans="1:9" ht="12.75">
      <c r="A674" s="203" t="s">
        <v>391</v>
      </c>
      <c r="B674" s="202">
        <v>53167</v>
      </c>
      <c r="E674" s="170">
        <v>7550450</v>
      </c>
      <c r="F674" s="171" t="s">
        <v>743</v>
      </c>
      <c r="H674" s="201" t="s">
        <v>277</v>
      </c>
      <c r="I674" s="202">
        <v>1336363</v>
      </c>
    </row>
    <row r="675" spans="1:9" ht="12.75">
      <c r="A675" s="203" t="s">
        <v>406</v>
      </c>
      <c r="B675" s="202">
        <v>57636</v>
      </c>
      <c r="E675" s="170">
        <v>7631869</v>
      </c>
      <c r="F675" s="174" t="s">
        <v>297</v>
      </c>
      <c r="H675" s="203" t="s">
        <v>536</v>
      </c>
      <c r="I675" s="202">
        <v>106478</v>
      </c>
    </row>
    <row r="676" spans="1:9" ht="12.75">
      <c r="A676" s="203" t="s">
        <v>597</v>
      </c>
      <c r="B676" s="202">
        <v>140885</v>
      </c>
      <c r="E676" s="173">
        <v>7646799</v>
      </c>
      <c r="F676" s="174" t="s">
        <v>922</v>
      </c>
      <c r="H676" s="203" t="s">
        <v>278</v>
      </c>
      <c r="I676" s="202">
        <v>1059</v>
      </c>
    </row>
    <row r="677" spans="1:9" ht="12.75">
      <c r="A677" s="203" t="s">
        <v>207</v>
      </c>
      <c r="B677" s="202">
        <v>100414</v>
      </c>
      <c r="E677" s="170">
        <v>7647010</v>
      </c>
      <c r="F677" s="171" t="s">
        <v>225</v>
      </c>
      <c r="H677" s="203" t="s">
        <v>278</v>
      </c>
      <c r="I677" s="202">
        <v>95692</v>
      </c>
    </row>
    <row r="678" spans="1:9" ht="12.75">
      <c r="A678" s="203" t="s">
        <v>208</v>
      </c>
      <c r="B678" s="202">
        <v>75003</v>
      </c>
      <c r="E678" s="170">
        <v>7664382</v>
      </c>
      <c r="F678" s="171" t="s">
        <v>287</v>
      </c>
      <c r="H678" s="203" t="s">
        <v>279</v>
      </c>
      <c r="I678" s="202">
        <v>120718</v>
      </c>
    </row>
    <row r="679" spans="1:9" ht="12.75">
      <c r="A679" s="203" t="s">
        <v>644</v>
      </c>
      <c r="B679" s="202">
        <v>541413</v>
      </c>
      <c r="E679" s="170">
        <v>7664393</v>
      </c>
      <c r="F679" s="171" t="s">
        <v>227</v>
      </c>
      <c r="H679" s="203" t="s">
        <v>280</v>
      </c>
      <c r="I679" s="202">
        <v>106445</v>
      </c>
    </row>
    <row r="680" spans="1:9" ht="12.75">
      <c r="A680" s="203" t="s">
        <v>420</v>
      </c>
      <c r="B680" s="202">
        <v>62500</v>
      </c>
      <c r="E680" s="170">
        <v>7664417</v>
      </c>
      <c r="F680" s="171" t="s">
        <v>152</v>
      </c>
      <c r="H680" s="203" t="s">
        <v>281</v>
      </c>
      <c r="I680" s="202">
        <v>106467</v>
      </c>
    </row>
    <row r="681" spans="1:9" ht="12.75">
      <c r="A681" s="203" t="s">
        <v>441</v>
      </c>
      <c r="B681" s="202">
        <v>74851</v>
      </c>
      <c r="E681" s="170">
        <v>7664939</v>
      </c>
      <c r="F681" s="171" t="s">
        <v>304</v>
      </c>
      <c r="H681" s="203" t="s">
        <v>526</v>
      </c>
      <c r="I681" s="202">
        <v>100254</v>
      </c>
    </row>
    <row r="682" spans="1:9" ht="12.75">
      <c r="A682" s="203" t="s">
        <v>209</v>
      </c>
      <c r="B682" s="202">
        <v>106934</v>
      </c>
      <c r="E682" s="173">
        <v>7681494</v>
      </c>
      <c r="F682" s="174" t="s">
        <v>947</v>
      </c>
      <c r="H682" s="203" t="s">
        <v>389</v>
      </c>
      <c r="I682" s="202">
        <v>52675</v>
      </c>
    </row>
    <row r="683" spans="1:9" ht="12.75">
      <c r="A683" s="203" t="s">
        <v>210</v>
      </c>
      <c r="B683" s="202">
        <v>107062</v>
      </c>
      <c r="E683" s="170">
        <v>7697372</v>
      </c>
      <c r="F683" s="171" t="s">
        <v>262</v>
      </c>
      <c r="H683" s="203" t="s">
        <v>479</v>
      </c>
      <c r="I683" s="202">
        <v>82688</v>
      </c>
    </row>
    <row r="684" spans="1:9" ht="12.75">
      <c r="A684" s="203" t="s">
        <v>211</v>
      </c>
      <c r="B684" s="202">
        <v>107211</v>
      </c>
      <c r="E684" s="173">
        <v>7718549</v>
      </c>
      <c r="F684" s="174" t="s">
        <v>944</v>
      </c>
      <c r="H684" s="203" t="s">
        <v>282</v>
      </c>
      <c r="I684" s="202">
        <v>87865</v>
      </c>
    </row>
    <row r="685" spans="1:9" ht="12.75">
      <c r="A685" s="203" t="s">
        <v>662</v>
      </c>
      <c r="B685" s="202">
        <v>629141</v>
      </c>
      <c r="E685" s="170">
        <v>7719122</v>
      </c>
      <c r="F685" s="171" t="s">
        <v>744</v>
      </c>
      <c r="H685" s="203" t="s">
        <v>404</v>
      </c>
      <c r="I685" s="202">
        <v>57330</v>
      </c>
    </row>
    <row r="686" spans="1:9" ht="12.75">
      <c r="A686" s="203" t="s">
        <v>548</v>
      </c>
      <c r="B686" s="202">
        <v>110714</v>
      </c>
      <c r="E686" s="170">
        <v>7723140</v>
      </c>
      <c r="F686" s="171" t="s">
        <v>745</v>
      </c>
      <c r="H686" s="203" t="s">
        <v>469</v>
      </c>
      <c r="I686" s="202">
        <v>79210</v>
      </c>
    </row>
    <row r="687" spans="1:9" ht="12.75">
      <c r="A687" s="201" t="s">
        <v>212</v>
      </c>
      <c r="B687" s="202">
        <v>111762</v>
      </c>
      <c r="E687" s="170">
        <v>7726956</v>
      </c>
      <c r="F687" s="171" t="s">
        <v>746</v>
      </c>
      <c r="H687" s="203" t="s">
        <v>283</v>
      </c>
      <c r="I687" s="202">
        <v>127184</v>
      </c>
    </row>
    <row r="688" spans="1:9" ht="12.75">
      <c r="A688" s="201" t="s">
        <v>213</v>
      </c>
      <c r="B688" s="202">
        <v>110805</v>
      </c>
      <c r="E688" s="170">
        <v>7758012</v>
      </c>
      <c r="F688" s="171" t="s">
        <v>290</v>
      </c>
      <c r="H688" s="203" t="s">
        <v>710</v>
      </c>
      <c r="I688" s="202">
        <v>2795393</v>
      </c>
    </row>
    <row r="689" spans="1:9" ht="12.75">
      <c r="A689" s="201" t="s">
        <v>214</v>
      </c>
      <c r="B689" s="202">
        <v>111159</v>
      </c>
      <c r="E689" s="170">
        <v>7758976</v>
      </c>
      <c r="F689" s="171" t="s">
        <v>234</v>
      </c>
      <c r="H689" s="203" t="s">
        <v>608</v>
      </c>
      <c r="I689" s="202">
        <v>198550</v>
      </c>
    </row>
    <row r="690" spans="1:9" ht="12.75">
      <c r="A690" s="201" t="s">
        <v>215</v>
      </c>
      <c r="B690" s="202">
        <v>109864</v>
      </c>
      <c r="E690" s="173">
        <v>7778394</v>
      </c>
      <c r="F690" s="174" t="s">
        <v>892</v>
      </c>
      <c r="H690" s="203" t="s">
        <v>423</v>
      </c>
      <c r="I690" s="202">
        <v>63989</v>
      </c>
    </row>
    <row r="691" spans="1:9" ht="12.75">
      <c r="A691" s="201" t="s">
        <v>216</v>
      </c>
      <c r="B691" s="202">
        <v>110496</v>
      </c>
      <c r="E691" s="173">
        <v>7778441</v>
      </c>
      <c r="F691" s="174" t="s">
        <v>907</v>
      </c>
      <c r="H691" s="203" t="s">
        <v>419</v>
      </c>
      <c r="I691" s="202">
        <v>62442</v>
      </c>
    </row>
    <row r="692" spans="1:9" ht="12.75">
      <c r="A692" s="201" t="s">
        <v>711</v>
      </c>
      <c r="B692" s="202">
        <v>2807309</v>
      </c>
      <c r="E692" s="170">
        <v>7782492</v>
      </c>
      <c r="F692" s="171" t="s">
        <v>295</v>
      </c>
      <c r="H692" s="203" t="s">
        <v>484</v>
      </c>
      <c r="I692" s="202">
        <v>85018</v>
      </c>
    </row>
    <row r="693" spans="1:9" ht="12.75">
      <c r="A693" s="203" t="s">
        <v>217</v>
      </c>
      <c r="B693" s="202">
        <v>75218</v>
      </c>
      <c r="E693" s="170">
        <v>7782505</v>
      </c>
      <c r="F693" s="171" t="s">
        <v>178</v>
      </c>
      <c r="H693" s="203" t="s">
        <v>505</v>
      </c>
      <c r="I693" s="202">
        <v>94780</v>
      </c>
    </row>
    <row r="694" spans="1:9" ht="12.75">
      <c r="A694" s="203" t="s">
        <v>218</v>
      </c>
      <c r="B694" s="202">
        <v>96457</v>
      </c>
      <c r="E694" s="170">
        <v>7783064</v>
      </c>
      <c r="F694" s="171" t="s">
        <v>229</v>
      </c>
      <c r="H694" s="203" t="s">
        <v>715</v>
      </c>
      <c r="I694" s="202">
        <v>3546109</v>
      </c>
    </row>
    <row r="695" spans="1:9" ht="12.75">
      <c r="A695" s="203" t="s">
        <v>935</v>
      </c>
      <c r="B695" s="202">
        <v>151564</v>
      </c>
      <c r="E695" s="170">
        <v>7783075</v>
      </c>
      <c r="F695" s="171" t="s">
        <v>228</v>
      </c>
      <c r="H695" s="203" t="s">
        <v>375</v>
      </c>
      <c r="I695" s="202">
        <v>50066</v>
      </c>
    </row>
    <row r="696" spans="1:9" ht="12.75">
      <c r="A696" s="203" t="s">
        <v>799</v>
      </c>
      <c r="B696" s="202">
        <v>33419420</v>
      </c>
      <c r="E696" s="170">
        <v>7783202</v>
      </c>
      <c r="F696" s="171" t="s">
        <v>747</v>
      </c>
      <c r="H696" s="203" t="s">
        <v>284</v>
      </c>
      <c r="I696" s="202">
        <v>108952</v>
      </c>
    </row>
    <row r="697" spans="1:9" ht="12.75">
      <c r="A697" s="203" t="s">
        <v>814</v>
      </c>
      <c r="B697" s="202">
        <v>54350480</v>
      </c>
      <c r="E697" s="173">
        <v>7783791</v>
      </c>
      <c r="F697" s="174" t="s">
        <v>948</v>
      </c>
      <c r="H697" s="203" t="s">
        <v>413</v>
      </c>
      <c r="I697" s="202">
        <v>59961</v>
      </c>
    </row>
    <row r="698" spans="1:9" ht="12.75">
      <c r="A698" s="203" t="s">
        <v>702</v>
      </c>
      <c r="B698" s="202">
        <v>2164172</v>
      </c>
      <c r="E698" s="170">
        <v>7784421</v>
      </c>
      <c r="F698" s="171" t="s">
        <v>156</v>
      </c>
      <c r="H698" s="203" t="s">
        <v>422</v>
      </c>
      <c r="I698" s="202">
        <v>63923</v>
      </c>
    </row>
    <row r="699" spans="1:9" ht="12.75">
      <c r="A699" s="203" t="s">
        <v>609</v>
      </c>
      <c r="B699" s="202">
        <v>206440</v>
      </c>
      <c r="E699" s="173">
        <v>7786814</v>
      </c>
      <c r="F699" s="174" t="s">
        <v>946</v>
      </c>
      <c r="H699" s="203" t="s">
        <v>572</v>
      </c>
      <c r="I699" s="202">
        <v>122601</v>
      </c>
    </row>
    <row r="700" spans="1:9" ht="12.75">
      <c r="A700" s="203" t="s">
        <v>487</v>
      </c>
      <c r="B700" s="202">
        <v>86737</v>
      </c>
      <c r="E700" s="173">
        <v>7787566</v>
      </c>
      <c r="F700" s="174" t="s">
        <v>900</v>
      </c>
      <c r="H700" s="203" t="s">
        <v>405</v>
      </c>
      <c r="I700" s="202">
        <v>57410</v>
      </c>
    </row>
    <row r="701" spans="1:9" ht="12.75">
      <c r="A701" s="203" t="s">
        <v>219</v>
      </c>
      <c r="B701" s="202">
        <v>1101</v>
      </c>
      <c r="E701" s="170">
        <v>7789062</v>
      </c>
      <c r="F701" s="171" t="s">
        <v>300</v>
      </c>
      <c r="H701" s="203" t="s">
        <v>285</v>
      </c>
      <c r="I701" s="202">
        <v>75445</v>
      </c>
    </row>
    <row r="702" spans="1:9" ht="12.75">
      <c r="A702" s="203" t="s">
        <v>338</v>
      </c>
      <c r="B702" s="202">
        <v>1103</v>
      </c>
      <c r="E702" s="170">
        <v>7789302</v>
      </c>
      <c r="F702" s="171" t="s">
        <v>748</v>
      </c>
      <c r="H702" s="203" t="s">
        <v>286</v>
      </c>
      <c r="I702" s="202">
        <v>7803512</v>
      </c>
    </row>
    <row r="703" spans="1:9" ht="12.75">
      <c r="A703" s="203" t="s">
        <v>339</v>
      </c>
      <c r="B703" s="202">
        <v>1104</v>
      </c>
      <c r="E703" s="170">
        <v>7803512</v>
      </c>
      <c r="F703" s="171" t="s">
        <v>286</v>
      </c>
      <c r="H703" s="203" t="s">
        <v>287</v>
      </c>
      <c r="I703" s="202">
        <v>7664382</v>
      </c>
    </row>
    <row r="704" spans="1:9" ht="12.75">
      <c r="A704" s="203" t="s">
        <v>384</v>
      </c>
      <c r="B704" s="202">
        <v>51218</v>
      </c>
      <c r="E704" s="170">
        <v>8001352</v>
      </c>
      <c r="F704" s="171" t="s">
        <v>949</v>
      </c>
      <c r="H704" s="203" t="s">
        <v>745</v>
      </c>
      <c r="I704" s="202">
        <v>7723140</v>
      </c>
    </row>
    <row r="705" spans="1:9" ht="12.75">
      <c r="A705" s="203" t="s">
        <v>459</v>
      </c>
      <c r="B705" s="202">
        <v>76437</v>
      </c>
      <c r="E705" s="170">
        <v>8007452</v>
      </c>
      <c r="F705" s="171" t="s">
        <v>749</v>
      </c>
      <c r="H705" s="203" t="s">
        <v>754</v>
      </c>
      <c r="I705" s="202">
        <v>10025873</v>
      </c>
    </row>
    <row r="706" spans="1:9" ht="12.75">
      <c r="A706" s="203" t="s">
        <v>766</v>
      </c>
      <c r="B706" s="202">
        <v>13311847</v>
      </c>
      <c r="E706" s="170">
        <v>8014957</v>
      </c>
      <c r="F706" s="171" t="s">
        <v>950</v>
      </c>
      <c r="H706" s="203" t="s">
        <v>755</v>
      </c>
      <c r="I706" s="202">
        <v>10026138</v>
      </c>
    </row>
    <row r="707" spans="1:9" ht="12.75">
      <c r="A707" s="203" t="s">
        <v>590</v>
      </c>
      <c r="B707" s="202">
        <v>133073</v>
      </c>
      <c r="E707" s="170">
        <v>8018017</v>
      </c>
      <c r="F707" s="171" t="s">
        <v>750</v>
      </c>
      <c r="H707" s="203" t="s">
        <v>686</v>
      </c>
      <c r="I707" s="202">
        <v>1314563</v>
      </c>
    </row>
    <row r="708" spans="1:9" ht="12.75">
      <c r="A708" s="203" t="s">
        <v>220</v>
      </c>
      <c r="B708" s="202">
        <v>50000</v>
      </c>
      <c r="E708" s="170">
        <v>9002680</v>
      </c>
      <c r="F708" s="171" t="s">
        <v>751</v>
      </c>
      <c r="H708" s="203" t="s">
        <v>744</v>
      </c>
      <c r="I708" s="202">
        <v>7719122</v>
      </c>
    </row>
    <row r="709" spans="1:9" ht="12.75">
      <c r="A709" s="203" t="s">
        <v>547</v>
      </c>
      <c r="B709" s="202">
        <v>110009</v>
      </c>
      <c r="E709" s="170">
        <v>9004664</v>
      </c>
      <c r="F709" s="171" t="s">
        <v>752</v>
      </c>
      <c r="H709" s="203" t="s">
        <v>288</v>
      </c>
      <c r="I709" s="202">
        <v>85449</v>
      </c>
    </row>
    <row r="710" spans="1:9" ht="12.75">
      <c r="A710" s="203" t="s">
        <v>430</v>
      </c>
      <c r="B710" s="202">
        <v>67458</v>
      </c>
      <c r="E710" s="170">
        <v>9006422</v>
      </c>
      <c r="F710" s="171" t="s">
        <v>753</v>
      </c>
      <c r="H710" s="203" t="s">
        <v>494</v>
      </c>
      <c r="I710" s="202">
        <v>88891</v>
      </c>
    </row>
    <row r="711" spans="1:9" ht="12.75">
      <c r="A711" s="203" t="s">
        <v>822</v>
      </c>
      <c r="B711" s="202">
        <v>60568050</v>
      </c>
      <c r="E711" s="175">
        <v>10024972</v>
      </c>
      <c r="F711" s="171" t="s">
        <v>855</v>
      </c>
      <c r="H711" s="203" t="s">
        <v>394</v>
      </c>
      <c r="I711" s="202">
        <v>54911</v>
      </c>
    </row>
    <row r="712" spans="1:9" ht="12.75">
      <c r="A712" s="207" t="s">
        <v>937</v>
      </c>
      <c r="B712" s="206">
        <v>1303000</v>
      </c>
      <c r="E712" s="170">
        <v>10025873</v>
      </c>
      <c r="F712" s="171" t="s">
        <v>754</v>
      </c>
      <c r="H712" s="203" t="s">
        <v>777</v>
      </c>
      <c r="I712" s="202">
        <v>18378897</v>
      </c>
    </row>
    <row r="713" spans="1:9" ht="12.75">
      <c r="A713" s="201" t="s">
        <v>366</v>
      </c>
      <c r="B713" s="202">
        <v>9910</v>
      </c>
      <c r="E713" s="170">
        <v>10026138</v>
      </c>
      <c r="F713" s="171" t="s">
        <v>755</v>
      </c>
      <c r="H713" s="203" t="s">
        <v>289</v>
      </c>
      <c r="I713" s="202">
        <v>156105</v>
      </c>
    </row>
    <row r="714" spans="1:9" ht="12.75">
      <c r="A714" s="201" t="s">
        <v>367</v>
      </c>
      <c r="B714" s="202">
        <v>9911</v>
      </c>
      <c r="E714" s="173">
        <v>10026241</v>
      </c>
      <c r="F714" s="174" t="s">
        <v>929</v>
      </c>
      <c r="H714" s="203" t="s">
        <v>351</v>
      </c>
      <c r="I714" s="202">
        <v>1155</v>
      </c>
    </row>
    <row r="715" spans="1:9" ht="12.75">
      <c r="A715" s="203" t="s">
        <v>340</v>
      </c>
      <c r="B715" s="202">
        <v>1110</v>
      </c>
      <c r="E715" s="170">
        <v>10028156</v>
      </c>
      <c r="F715" s="171" t="s">
        <v>275</v>
      </c>
      <c r="H715" s="203" t="s">
        <v>364</v>
      </c>
      <c r="I715" s="202">
        <v>2222</v>
      </c>
    </row>
    <row r="716" spans="1:9" ht="12.75">
      <c r="A716" s="203" t="s">
        <v>341</v>
      </c>
      <c r="B716" s="202">
        <v>1111</v>
      </c>
      <c r="E716" s="170">
        <v>10034932</v>
      </c>
      <c r="F716" s="171" t="s">
        <v>756</v>
      </c>
      <c r="H716" s="203" t="s">
        <v>813</v>
      </c>
      <c r="I716" s="202">
        <v>53973981</v>
      </c>
    </row>
    <row r="717" spans="1:9" ht="12.75">
      <c r="A717" s="201" t="s">
        <v>829</v>
      </c>
      <c r="B717" s="202">
        <v>67730114</v>
      </c>
      <c r="E717" s="170">
        <v>10035106</v>
      </c>
      <c r="F717" s="171" t="s">
        <v>757</v>
      </c>
      <c r="H717" s="207" t="s">
        <v>867</v>
      </c>
      <c r="I717" s="206">
        <v>1221</v>
      </c>
    </row>
    <row r="718" spans="1:9" ht="12.75">
      <c r="A718" s="201" t="s">
        <v>828</v>
      </c>
      <c r="B718" s="202">
        <v>67730103</v>
      </c>
      <c r="E718" s="170">
        <v>10048132</v>
      </c>
      <c r="F718" s="171" t="s">
        <v>758</v>
      </c>
      <c r="H718" s="203" t="s">
        <v>716</v>
      </c>
      <c r="I718" s="202">
        <v>3564098</v>
      </c>
    </row>
    <row r="719" spans="1:9" ht="12.75">
      <c r="A719" s="203" t="s">
        <v>221</v>
      </c>
      <c r="B719" s="202">
        <v>111308</v>
      </c>
      <c r="E719" s="170">
        <v>10049044</v>
      </c>
      <c r="F719" s="171" t="s">
        <v>179</v>
      </c>
      <c r="H719" s="203" t="s">
        <v>719</v>
      </c>
      <c r="I719" s="202">
        <v>3761533</v>
      </c>
    </row>
    <row r="720" spans="1:9" ht="12.75">
      <c r="A720" s="203" t="s">
        <v>669</v>
      </c>
      <c r="B720" s="202">
        <v>765344</v>
      </c>
      <c r="E720" s="170">
        <v>10102440</v>
      </c>
      <c r="F720" s="171" t="s">
        <v>759</v>
      </c>
      <c r="H720" s="203" t="s">
        <v>290</v>
      </c>
      <c r="I720" s="202">
        <v>7758012</v>
      </c>
    </row>
    <row r="721" spans="1:9" ht="12.75">
      <c r="A721" s="203" t="s">
        <v>649</v>
      </c>
      <c r="B721" s="202">
        <v>556525</v>
      </c>
      <c r="E721" s="173">
        <v>10108642</v>
      </c>
      <c r="F721" s="174" t="s">
        <v>905</v>
      </c>
      <c r="H721" s="207" t="s">
        <v>936</v>
      </c>
      <c r="I721" s="206">
        <v>151508</v>
      </c>
    </row>
    <row r="722" spans="1:9" ht="12.75">
      <c r="A722" s="203" t="s">
        <v>342</v>
      </c>
      <c r="B722" s="202">
        <v>1115</v>
      </c>
      <c r="E722" s="173">
        <v>10124433</v>
      </c>
      <c r="F722" s="174" t="s">
        <v>928</v>
      </c>
      <c r="H722" s="203" t="s">
        <v>538</v>
      </c>
      <c r="I722" s="202">
        <v>106503</v>
      </c>
    </row>
    <row r="723" spans="1:9" ht="12.75">
      <c r="A723" s="203" t="s">
        <v>579</v>
      </c>
      <c r="B723" s="202">
        <v>126078</v>
      </c>
      <c r="E723" s="173">
        <v>10141056</v>
      </c>
      <c r="F723" s="174" t="s">
        <v>925</v>
      </c>
      <c r="H723" s="203" t="s">
        <v>622</v>
      </c>
      <c r="I723" s="202">
        <v>366701</v>
      </c>
    </row>
    <row r="724" spans="1:9" ht="12.75">
      <c r="A724" s="203" t="s">
        <v>775</v>
      </c>
      <c r="B724" s="202">
        <v>16568028</v>
      </c>
      <c r="E724" s="173">
        <v>10210681</v>
      </c>
      <c r="F724" s="174" t="s">
        <v>921</v>
      </c>
      <c r="H724" s="203" t="s">
        <v>407</v>
      </c>
      <c r="I724" s="202">
        <v>57830</v>
      </c>
    </row>
    <row r="725" spans="1:9" ht="12.75">
      <c r="A725" s="203" t="s">
        <v>784</v>
      </c>
      <c r="B725" s="202">
        <v>23092173</v>
      </c>
      <c r="E725" s="170">
        <v>10294403</v>
      </c>
      <c r="F725" s="171" t="s">
        <v>158</v>
      </c>
      <c r="H725" s="203" t="s">
        <v>352</v>
      </c>
      <c r="I725" s="202">
        <v>1160</v>
      </c>
    </row>
    <row r="726" spans="1:9" ht="12.75">
      <c r="A726" s="203" t="s">
        <v>709</v>
      </c>
      <c r="B726" s="202">
        <v>2784943</v>
      </c>
      <c r="E726" s="170">
        <v>10588019</v>
      </c>
      <c r="F726" s="171" t="s">
        <v>298</v>
      </c>
      <c r="H726" s="203" t="s">
        <v>574</v>
      </c>
      <c r="I726" s="202">
        <v>123386</v>
      </c>
    </row>
    <row r="727" spans="1:9" ht="12.75">
      <c r="A727" s="207" t="s">
        <v>869</v>
      </c>
      <c r="B727" s="206">
        <v>1227</v>
      </c>
      <c r="E727" s="170">
        <v>10595956</v>
      </c>
      <c r="F727" s="171" t="s">
        <v>268</v>
      </c>
      <c r="H727" s="203" t="s">
        <v>557</v>
      </c>
      <c r="I727" s="202">
        <v>114261</v>
      </c>
    </row>
    <row r="728" spans="1:9" ht="12.75">
      <c r="A728" s="203" t="s">
        <v>897</v>
      </c>
      <c r="B728" s="202">
        <v>76448</v>
      </c>
      <c r="E728" s="173">
        <v>12001284</v>
      </c>
      <c r="F728" s="174" t="s">
        <v>931</v>
      </c>
      <c r="H728" s="203" t="s">
        <v>291</v>
      </c>
      <c r="I728" s="202">
        <v>115071</v>
      </c>
    </row>
    <row r="729" spans="1:9" ht="12.75">
      <c r="A729" s="203" t="s">
        <v>680</v>
      </c>
      <c r="B729" s="202">
        <v>1024573</v>
      </c>
      <c r="E729" s="173">
        <v>12001295</v>
      </c>
      <c r="F729" s="174" t="s">
        <v>917</v>
      </c>
      <c r="H729" s="203" t="s">
        <v>292</v>
      </c>
      <c r="I729" s="202">
        <v>107982</v>
      </c>
    </row>
    <row r="730" spans="1:9" ht="12.75">
      <c r="A730" s="203" t="s">
        <v>222</v>
      </c>
      <c r="B730" s="202">
        <v>118741</v>
      </c>
      <c r="E730" s="170">
        <v>12035722</v>
      </c>
      <c r="F730" s="171" t="s">
        <v>260</v>
      </c>
      <c r="H730" s="203" t="s">
        <v>544</v>
      </c>
      <c r="I730" s="202">
        <v>108656</v>
      </c>
    </row>
    <row r="731" spans="1:9" ht="12.75">
      <c r="A731" s="203" t="s">
        <v>490</v>
      </c>
      <c r="B731" s="202">
        <v>87683</v>
      </c>
      <c r="E731" s="170">
        <v>12054487</v>
      </c>
      <c r="F731" s="171" t="s">
        <v>257</v>
      </c>
      <c r="H731" s="203" t="s">
        <v>293</v>
      </c>
      <c r="I731" s="202">
        <v>75569</v>
      </c>
    </row>
    <row r="732" spans="1:9" ht="12.75">
      <c r="A732" s="201" t="s">
        <v>223</v>
      </c>
      <c r="B732" s="202">
        <v>608731</v>
      </c>
      <c r="E732" s="173">
        <v>12079651</v>
      </c>
      <c r="F732" s="174" t="s">
        <v>938</v>
      </c>
      <c r="H732" s="203" t="s">
        <v>386</v>
      </c>
      <c r="I732" s="202">
        <v>51525</v>
      </c>
    </row>
    <row r="733" spans="1:9" ht="12.75">
      <c r="A733" s="201" t="s">
        <v>460</v>
      </c>
      <c r="B733" s="202">
        <v>77474</v>
      </c>
      <c r="E733" s="173">
        <v>12108133</v>
      </c>
      <c r="F733" s="174" t="s">
        <v>874</v>
      </c>
      <c r="H733" s="203" t="s">
        <v>537</v>
      </c>
      <c r="I733" s="202">
        <v>106490</v>
      </c>
    </row>
    <row r="734" spans="1:9" ht="12.75">
      <c r="A734" s="201" t="s">
        <v>886</v>
      </c>
      <c r="B734" s="202">
        <v>67721</v>
      </c>
      <c r="E734" s="170">
        <v>12122677</v>
      </c>
      <c r="F734" s="171" t="s">
        <v>760</v>
      </c>
      <c r="H734" s="203" t="s">
        <v>294</v>
      </c>
      <c r="I734" s="202">
        <v>106423</v>
      </c>
    </row>
    <row r="735" spans="1:9" ht="12.75">
      <c r="A735" s="203" t="s">
        <v>688</v>
      </c>
      <c r="B735" s="202">
        <v>1335871</v>
      </c>
      <c r="E735" s="173">
        <v>12172735</v>
      </c>
      <c r="F735" s="174" t="s">
        <v>887</v>
      </c>
      <c r="H735" s="203" t="s">
        <v>585</v>
      </c>
      <c r="I735" s="202">
        <v>129000</v>
      </c>
    </row>
    <row r="736" spans="1:9" ht="12.75">
      <c r="A736" s="201" t="s">
        <v>672</v>
      </c>
      <c r="B736" s="202">
        <v>822060</v>
      </c>
      <c r="E736" s="170">
        <v>12427382</v>
      </c>
      <c r="F736" s="171" t="s">
        <v>761</v>
      </c>
      <c r="H736" s="203" t="s">
        <v>550</v>
      </c>
      <c r="I736" s="202">
        <v>110861</v>
      </c>
    </row>
    <row r="737" spans="1:9" ht="12.75">
      <c r="A737" s="203" t="s">
        <v>665</v>
      </c>
      <c r="B737" s="202">
        <v>680319</v>
      </c>
      <c r="E737" s="170">
        <v>12510428</v>
      </c>
      <c r="F737" s="171" t="s">
        <v>762</v>
      </c>
      <c r="H737" s="203" t="s">
        <v>496</v>
      </c>
      <c r="I737" s="202">
        <v>91225</v>
      </c>
    </row>
    <row r="738" spans="1:9" ht="12.75">
      <c r="A738" s="203" t="s">
        <v>66</v>
      </c>
      <c r="B738" s="202">
        <v>110543</v>
      </c>
      <c r="E738" s="170">
        <v>13010474</v>
      </c>
      <c r="F738" s="172" t="s">
        <v>763</v>
      </c>
      <c r="H738" s="203" t="s">
        <v>539</v>
      </c>
      <c r="I738" s="202">
        <v>106514</v>
      </c>
    </row>
    <row r="739" spans="1:9" ht="12.75">
      <c r="A739" s="203" t="s">
        <v>224</v>
      </c>
      <c r="B739" s="202">
        <v>302012</v>
      </c>
      <c r="E739" s="170">
        <v>13121705</v>
      </c>
      <c r="F739" s="171" t="s">
        <v>764</v>
      </c>
      <c r="H739" s="203" t="s">
        <v>353</v>
      </c>
      <c r="I739" s="202">
        <v>1165</v>
      </c>
    </row>
    <row r="740" spans="1:9" ht="12.75">
      <c r="A740" s="203" t="s">
        <v>756</v>
      </c>
      <c r="B740" s="202">
        <v>10034932</v>
      </c>
      <c r="E740" s="173">
        <v>13138459</v>
      </c>
      <c r="F740" s="174" t="s">
        <v>945</v>
      </c>
      <c r="H740" s="203" t="s">
        <v>354</v>
      </c>
      <c r="I740" s="202">
        <v>1166</v>
      </c>
    </row>
    <row r="741" spans="1:9" ht="12.75">
      <c r="A741" s="203" t="s">
        <v>225</v>
      </c>
      <c r="B741" s="202">
        <v>7647010</v>
      </c>
      <c r="E741" s="170">
        <v>13256229</v>
      </c>
      <c r="F741" s="171" t="s">
        <v>765</v>
      </c>
      <c r="H741" s="203" t="s">
        <v>369</v>
      </c>
      <c r="I741" s="202">
        <v>16113</v>
      </c>
    </row>
    <row r="742" spans="1:9" ht="12.75">
      <c r="A742" s="207" t="s">
        <v>979</v>
      </c>
      <c r="B742" s="206">
        <v>191234227</v>
      </c>
      <c r="E742" s="170">
        <v>13311847</v>
      </c>
      <c r="F742" s="171" t="s">
        <v>766</v>
      </c>
      <c r="H742" s="203" t="s">
        <v>875</v>
      </c>
      <c r="I742" s="202">
        <v>50555</v>
      </c>
    </row>
    <row r="743" spans="1:9" ht="12.75">
      <c r="A743" s="207" t="s">
        <v>980</v>
      </c>
      <c r="B743" s="206">
        <v>341972314</v>
      </c>
      <c r="E743" s="170">
        <v>13463393</v>
      </c>
      <c r="F743" s="171" t="s">
        <v>256</v>
      </c>
      <c r="H743" s="203" t="s">
        <v>355</v>
      </c>
      <c r="I743" s="202">
        <v>1167</v>
      </c>
    </row>
    <row r="744" spans="1:9" ht="12.75">
      <c r="A744" s="203" t="s">
        <v>757</v>
      </c>
      <c r="B744" s="202">
        <v>10035106</v>
      </c>
      <c r="E744" s="170">
        <v>13463406</v>
      </c>
      <c r="F744" s="171" t="s">
        <v>767</v>
      </c>
      <c r="H744" s="203" t="s">
        <v>804</v>
      </c>
      <c r="I744" s="202">
        <v>36791045</v>
      </c>
    </row>
    <row r="745" spans="1:9" ht="12.75">
      <c r="A745" s="203" t="s">
        <v>895</v>
      </c>
      <c r="B745" s="202">
        <v>74908</v>
      </c>
      <c r="E745" s="173">
        <v>13510491</v>
      </c>
      <c r="F745" s="174" t="s">
        <v>899</v>
      </c>
      <c r="H745" s="203" t="s">
        <v>356</v>
      </c>
      <c r="I745" s="202">
        <v>1168</v>
      </c>
    </row>
    <row r="746" spans="1:9" ht="12.75">
      <c r="A746" s="203" t="s">
        <v>227</v>
      </c>
      <c r="B746" s="202">
        <v>7664393</v>
      </c>
      <c r="E746" s="170">
        <v>13647353</v>
      </c>
      <c r="F746" s="171" t="s">
        <v>768</v>
      </c>
      <c r="H746" s="203" t="s">
        <v>475</v>
      </c>
      <c r="I746" s="202">
        <v>81072</v>
      </c>
    </row>
    <row r="747" spans="1:9" ht="12.75">
      <c r="A747" s="203" t="s">
        <v>228</v>
      </c>
      <c r="B747" s="202">
        <v>7783075</v>
      </c>
      <c r="E747" s="170">
        <v>13765190</v>
      </c>
      <c r="F747" s="171" t="s">
        <v>172</v>
      </c>
      <c r="H747" s="203" t="s">
        <v>503</v>
      </c>
      <c r="I747" s="202">
        <v>94597</v>
      </c>
    </row>
    <row r="748" spans="1:9" ht="25.5">
      <c r="A748" s="203" t="s">
        <v>229</v>
      </c>
      <c r="B748" s="202">
        <v>7783064</v>
      </c>
      <c r="E748" s="170">
        <v>13909096</v>
      </c>
      <c r="F748" s="172" t="s">
        <v>769</v>
      </c>
      <c r="H748" s="203" t="s">
        <v>467</v>
      </c>
      <c r="I748" s="202">
        <v>78922</v>
      </c>
    </row>
    <row r="749" spans="1:9" ht="12.75">
      <c r="A749" s="203" t="s">
        <v>573</v>
      </c>
      <c r="B749" s="202">
        <v>123319</v>
      </c>
      <c r="E749" s="173">
        <v>14464461</v>
      </c>
      <c r="F749" s="179" t="s">
        <v>951</v>
      </c>
      <c r="H749" s="203" t="s">
        <v>295</v>
      </c>
      <c r="I749" s="202">
        <v>7782492</v>
      </c>
    </row>
    <row r="750" spans="1:9" ht="12.75">
      <c r="A750" s="203" t="s">
        <v>721</v>
      </c>
      <c r="B750" s="202">
        <v>3778732</v>
      </c>
      <c r="E750" s="173">
        <v>14808607</v>
      </c>
      <c r="F750" s="179" t="s">
        <v>952</v>
      </c>
      <c r="H750" s="207" t="s">
        <v>948</v>
      </c>
      <c r="I750" s="206">
        <v>7783791</v>
      </c>
    </row>
    <row r="751" spans="1:9" ht="12.75">
      <c r="A751" s="203" t="s">
        <v>230</v>
      </c>
      <c r="B751" s="202">
        <v>193395</v>
      </c>
      <c r="E751" s="170">
        <v>14901087</v>
      </c>
      <c r="F751" s="171" t="s">
        <v>770</v>
      </c>
      <c r="H751" s="203" t="s">
        <v>296</v>
      </c>
      <c r="I751" s="202">
        <v>7446346</v>
      </c>
    </row>
    <row r="752" spans="1:9" ht="12.75">
      <c r="A752" s="203" t="s">
        <v>787</v>
      </c>
      <c r="B752" s="202">
        <v>24267569</v>
      </c>
      <c r="E752" s="173">
        <v>15096523</v>
      </c>
      <c r="F752" s="174" t="s">
        <v>953</v>
      </c>
      <c r="H752" s="203" t="s">
        <v>357</v>
      </c>
      <c r="I752" s="202">
        <v>1180</v>
      </c>
    </row>
    <row r="753" spans="1:9" ht="12.75">
      <c r="A753" s="201" t="s">
        <v>832</v>
      </c>
      <c r="B753" s="202">
        <v>76180966</v>
      </c>
      <c r="E753" s="170">
        <v>15475566</v>
      </c>
      <c r="F753" s="171" t="s">
        <v>771</v>
      </c>
      <c r="H753" s="203" t="s">
        <v>297</v>
      </c>
      <c r="I753" s="202">
        <v>1175</v>
      </c>
    </row>
    <row r="754" spans="1:9" ht="12.75">
      <c r="A754" s="203" t="s">
        <v>752</v>
      </c>
      <c r="B754" s="202">
        <v>9004664</v>
      </c>
      <c r="E754" s="173">
        <v>15541454</v>
      </c>
      <c r="F754" s="174" t="s">
        <v>902</v>
      </c>
      <c r="H754" s="208" t="s">
        <v>297</v>
      </c>
      <c r="I754" s="173">
        <v>7631869</v>
      </c>
    </row>
    <row r="755" spans="1:9" ht="12.75">
      <c r="A755" s="203" t="s">
        <v>767</v>
      </c>
      <c r="B755" s="202">
        <v>13463406</v>
      </c>
      <c r="E755" s="170">
        <v>15663271</v>
      </c>
      <c r="F755" s="171" t="s">
        <v>772</v>
      </c>
      <c r="H755" s="203" t="s">
        <v>297</v>
      </c>
      <c r="I755" s="202">
        <v>7631869</v>
      </c>
    </row>
    <row r="756" spans="1:9" ht="12.75">
      <c r="A756" s="203" t="s">
        <v>465</v>
      </c>
      <c r="B756" s="202">
        <v>78842</v>
      </c>
      <c r="E756" s="170">
        <v>15972608</v>
      </c>
      <c r="F756" s="171" t="s">
        <v>773</v>
      </c>
      <c r="H756" s="208" t="s">
        <v>951</v>
      </c>
      <c r="I756" s="173">
        <v>14464461</v>
      </c>
    </row>
    <row r="757" spans="1:9" ht="12.75">
      <c r="A757" s="203" t="s">
        <v>343</v>
      </c>
      <c r="B757" s="202">
        <v>1125</v>
      </c>
      <c r="E757" s="173">
        <v>16065831</v>
      </c>
      <c r="F757" s="174" t="s">
        <v>916</v>
      </c>
      <c r="H757" s="208" t="s">
        <v>952</v>
      </c>
      <c r="I757" s="173">
        <v>14808607</v>
      </c>
    </row>
    <row r="758" spans="1:9" ht="12.75">
      <c r="A758" s="207" t="s">
        <v>870</v>
      </c>
      <c r="B758" s="206">
        <v>1228</v>
      </c>
      <c r="E758" s="170">
        <v>16071866</v>
      </c>
      <c r="F758" s="171" t="s">
        <v>205</v>
      </c>
      <c r="H758" s="203" t="s">
        <v>738</v>
      </c>
      <c r="I758" s="202">
        <v>7440224</v>
      </c>
    </row>
    <row r="759" spans="1:9" ht="12.75">
      <c r="A759" s="203" t="s">
        <v>231</v>
      </c>
      <c r="B759" s="202">
        <v>78591</v>
      </c>
      <c r="E759" s="170">
        <v>16543558</v>
      </c>
      <c r="F759" s="171" t="s">
        <v>774</v>
      </c>
      <c r="H759" s="203" t="s">
        <v>358</v>
      </c>
      <c r="I759" s="202">
        <v>1181</v>
      </c>
    </row>
    <row r="760" spans="1:9" ht="12.75">
      <c r="A760" s="201" t="s">
        <v>464</v>
      </c>
      <c r="B760" s="202">
        <v>78795</v>
      </c>
      <c r="E760" s="170">
        <v>16568028</v>
      </c>
      <c r="F760" s="171" t="s">
        <v>775</v>
      </c>
      <c r="H760" s="207" t="s">
        <v>953</v>
      </c>
      <c r="I760" s="206">
        <v>15096523</v>
      </c>
    </row>
    <row r="761" spans="1:9" ht="12.75">
      <c r="A761" s="203" t="s">
        <v>232</v>
      </c>
      <c r="B761" s="202">
        <v>67630</v>
      </c>
      <c r="E761" s="173">
        <v>16842038</v>
      </c>
      <c r="F761" s="174" t="s">
        <v>923</v>
      </c>
      <c r="H761" s="207" t="s">
        <v>934</v>
      </c>
      <c r="I761" s="206">
        <v>143339</v>
      </c>
    </row>
    <row r="762" spans="1:9" ht="12.75">
      <c r="A762" s="203" t="s">
        <v>567</v>
      </c>
      <c r="B762" s="202">
        <v>120581</v>
      </c>
      <c r="E762" s="170">
        <v>17230885</v>
      </c>
      <c r="F762" s="171" t="s">
        <v>776</v>
      </c>
      <c r="H762" s="203" t="s">
        <v>298</v>
      </c>
      <c r="I762" s="202">
        <v>10588019</v>
      </c>
    </row>
    <row r="763" spans="1:9" ht="12.75">
      <c r="A763" s="203" t="s">
        <v>728</v>
      </c>
      <c r="B763" s="202">
        <v>4759482</v>
      </c>
      <c r="E763" s="170">
        <v>18378897</v>
      </c>
      <c r="F763" s="171" t="s">
        <v>777</v>
      </c>
      <c r="H763" s="207" t="s">
        <v>947</v>
      </c>
      <c r="I763" s="206">
        <v>7681494</v>
      </c>
    </row>
    <row r="764" spans="1:9" ht="12.75">
      <c r="A764" s="203" t="s">
        <v>833</v>
      </c>
      <c r="B764" s="202">
        <v>77501634</v>
      </c>
      <c r="E764" s="170">
        <v>18540299</v>
      </c>
      <c r="F764" s="171" t="s">
        <v>184</v>
      </c>
      <c r="H764" s="203" t="s">
        <v>299</v>
      </c>
      <c r="I764" s="202">
        <v>1310732</v>
      </c>
    </row>
    <row r="765" spans="1:9" ht="12.75">
      <c r="A765" s="203" t="s">
        <v>615</v>
      </c>
      <c r="B765" s="202">
        <v>303344</v>
      </c>
      <c r="E765" s="170">
        <v>18662538</v>
      </c>
      <c r="F765" s="172" t="s">
        <v>778</v>
      </c>
      <c r="H765" s="203" t="s">
        <v>588</v>
      </c>
      <c r="I765" s="202">
        <v>132274</v>
      </c>
    </row>
    <row r="766" spans="1:9" ht="12.75">
      <c r="A766" s="203" t="s">
        <v>76</v>
      </c>
      <c r="B766" s="202">
        <v>7439921</v>
      </c>
      <c r="E766" s="170">
        <v>18883664</v>
      </c>
      <c r="F766" s="171" t="s">
        <v>779</v>
      </c>
      <c r="H766" s="203" t="s">
        <v>584</v>
      </c>
      <c r="I766" s="202">
        <v>128449</v>
      </c>
    </row>
    <row r="767" spans="1:9" ht="12.75">
      <c r="A767" s="203" t="s">
        <v>233</v>
      </c>
      <c r="B767" s="202">
        <v>301042</v>
      </c>
      <c r="E767" s="170">
        <v>19408743</v>
      </c>
      <c r="F767" s="178" t="s">
        <v>99</v>
      </c>
      <c r="H767" s="203" t="s">
        <v>359</v>
      </c>
      <c r="I767" s="202">
        <v>1185</v>
      </c>
    </row>
    <row r="768" spans="1:9" ht="12.75">
      <c r="A768" s="203" t="s">
        <v>234</v>
      </c>
      <c r="B768" s="202">
        <v>7758976</v>
      </c>
      <c r="E768" s="170">
        <v>20325400</v>
      </c>
      <c r="F768" s="172" t="s">
        <v>780</v>
      </c>
      <c r="H768" s="203" t="s">
        <v>758</v>
      </c>
      <c r="I768" s="202">
        <v>10048132</v>
      </c>
    </row>
    <row r="769" spans="1:9" ht="12.75">
      <c r="A769" s="203" t="s">
        <v>235</v>
      </c>
      <c r="B769" s="202">
        <v>1128</v>
      </c>
      <c r="E769" s="170">
        <v>20816120</v>
      </c>
      <c r="F769" s="171" t="s">
        <v>781</v>
      </c>
      <c r="H769" s="203" t="s">
        <v>722</v>
      </c>
      <c r="I769" s="202">
        <v>3810740</v>
      </c>
    </row>
    <row r="770" spans="1:9" ht="12.75">
      <c r="A770" s="203" t="s">
        <v>344</v>
      </c>
      <c r="B770" s="202">
        <v>1129</v>
      </c>
      <c r="E770" s="170">
        <v>20830813</v>
      </c>
      <c r="F770" s="171" t="s">
        <v>782</v>
      </c>
      <c r="H770" s="203" t="s">
        <v>779</v>
      </c>
      <c r="I770" s="202">
        <v>18883664</v>
      </c>
    </row>
    <row r="771" spans="1:9" ht="12.75">
      <c r="A771" s="203" t="s">
        <v>236</v>
      </c>
      <c r="B771" s="202">
        <v>7446277</v>
      </c>
      <c r="E771" s="173">
        <v>21041930</v>
      </c>
      <c r="F771" s="174" t="s">
        <v>924</v>
      </c>
      <c r="H771" s="203" t="s">
        <v>300</v>
      </c>
      <c r="I771" s="202">
        <v>7789062</v>
      </c>
    </row>
    <row r="772" spans="1:9" ht="12.75">
      <c r="A772" s="203" t="s">
        <v>237</v>
      </c>
      <c r="B772" s="202">
        <v>1335326</v>
      </c>
      <c r="E772" s="170">
        <v>21725462</v>
      </c>
      <c r="F772" s="171" t="s">
        <v>783</v>
      </c>
      <c r="H772" s="203" t="s">
        <v>75</v>
      </c>
      <c r="I772" s="202">
        <v>100425</v>
      </c>
    </row>
    <row r="773" spans="1:9" ht="12.75">
      <c r="A773" s="201" t="s">
        <v>238</v>
      </c>
      <c r="B773" s="202">
        <v>58899</v>
      </c>
      <c r="E773" s="170">
        <v>23092173</v>
      </c>
      <c r="F773" s="171" t="s">
        <v>784</v>
      </c>
      <c r="H773" s="203" t="s">
        <v>511</v>
      </c>
      <c r="I773" s="202">
        <v>96093</v>
      </c>
    </row>
    <row r="774" spans="1:9" ht="12.75">
      <c r="A774" s="203" t="s">
        <v>647</v>
      </c>
      <c r="B774" s="202">
        <v>554132</v>
      </c>
      <c r="E774" s="170">
        <v>23214928</v>
      </c>
      <c r="F774" s="171" t="s">
        <v>785</v>
      </c>
      <c r="H774" s="203" t="s">
        <v>506</v>
      </c>
      <c r="I774" s="202">
        <v>95067</v>
      </c>
    </row>
    <row r="775" spans="1:9" ht="12.75">
      <c r="A775" s="203" t="s">
        <v>676</v>
      </c>
      <c r="B775" s="202">
        <v>919164</v>
      </c>
      <c r="E775" s="173">
        <v>23501817</v>
      </c>
      <c r="F775" s="174" t="s">
        <v>954</v>
      </c>
      <c r="H775" s="203" t="s">
        <v>301</v>
      </c>
      <c r="I775" s="202">
        <v>9960</v>
      </c>
    </row>
    <row r="776" spans="1:9" ht="12.75">
      <c r="A776" s="203" t="s">
        <v>674</v>
      </c>
      <c r="B776" s="202">
        <v>846491</v>
      </c>
      <c r="E776" s="170">
        <v>23541506</v>
      </c>
      <c r="F776" s="171" t="s">
        <v>786</v>
      </c>
      <c r="H776" s="203" t="s">
        <v>302</v>
      </c>
      <c r="I776" s="202">
        <v>7446095</v>
      </c>
    </row>
    <row r="777" spans="1:9" ht="12.75">
      <c r="A777" s="203" t="s">
        <v>345</v>
      </c>
      <c r="B777" s="202">
        <v>1131</v>
      </c>
      <c r="E777" s="170">
        <v>24267569</v>
      </c>
      <c r="F777" s="171" t="s">
        <v>787</v>
      </c>
      <c r="H777" s="203" t="s">
        <v>707</v>
      </c>
      <c r="I777" s="202">
        <v>2551624</v>
      </c>
    </row>
    <row r="778" spans="1:9" ht="12.75">
      <c r="A778" s="203" t="s">
        <v>239</v>
      </c>
      <c r="B778" s="202">
        <v>108316</v>
      </c>
      <c r="E778" s="170">
        <v>25013165</v>
      </c>
      <c r="F778" s="172" t="s">
        <v>788</v>
      </c>
      <c r="H778" s="203" t="s">
        <v>303</v>
      </c>
      <c r="I778" s="202">
        <v>7446719</v>
      </c>
    </row>
    <row r="779" spans="1:9" ht="12.75">
      <c r="A779" s="203" t="s">
        <v>750</v>
      </c>
      <c r="B779" s="202">
        <v>8018017</v>
      </c>
      <c r="E779" s="170">
        <v>25154545</v>
      </c>
      <c r="F779" s="171" t="s">
        <v>789</v>
      </c>
      <c r="H779" s="203" t="s">
        <v>304</v>
      </c>
      <c r="I779" s="202">
        <v>7664939</v>
      </c>
    </row>
    <row r="780" spans="1:9" ht="12.75">
      <c r="A780" s="203" t="s">
        <v>761</v>
      </c>
      <c r="B780" s="202">
        <v>12427382</v>
      </c>
      <c r="E780" s="170">
        <v>25167833</v>
      </c>
      <c r="F780" s="171" t="s">
        <v>955</v>
      </c>
      <c r="H780" s="209" t="s">
        <v>871</v>
      </c>
      <c r="I780" s="203">
        <v>9961</v>
      </c>
    </row>
    <row r="781" spans="1:9" ht="12.75">
      <c r="A781" s="203" t="s">
        <v>240</v>
      </c>
      <c r="B781" s="202">
        <v>7439965</v>
      </c>
      <c r="E781" s="170">
        <v>25265718</v>
      </c>
      <c r="F781" s="171" t="s">
        <v>790</v>
      </c>
      <c r="H781" s="203" t="s">
        <v>360</v>
      </c>
      <c r="I781" s="202">
        <v>1190</v>
      </c>
    </row>
    <row r="782" spans="1:9" ht="12.75">
      <c r="A782" s="207" t="s">
        <v>938</v>
      </c>
      <c r="B782" s="206">
        <v>12079651</v>
      </c>
      <c r="E782" s="170">
        <v>25321146</v>
      </c>
      <c r="F782" s="171" t="s">
        <v>791</v>
      </c>
      <c r="H782" s="203" t="s">
        <v>815</v>
      </c>
      <c r="I782" s="202">
        <v>54965241</v>
      </c>
    </row>
    <row r="783" spans="1:9" ht="12.75">
      <c r="A783" s="203" t="s">
        <v>241</v>
      </c>
      <c r="B783" s="202">
        <v>108394</v>
      </c>
      <c r="E783" s="170">
        <v>25321226</v>
      </c>
      <c r="F783" s="171" t="s">
        <v>792</v>
      </c>
      <c r="H783" s="209" t="s">
        <v>854</v>
      </c>
      <c r="I783" s="203">
        <v>540885</v>
      </c>
    </row>
    <row r="784" spans="1:9" ht="12.75">
      <c r="A784" s="203" t="s">
        <v>522</v>
      </c>
      <c r="B784" s="202">
        <v>99650</v>
      </c>
      <c r="E784" s="173">
        <v>25551137</v>
      </c>
      <c r="F784" s="174" t="s">
        <v>986</v>
      </c>
      <c r="H784" s="203" t="s">
        <v>675</v>
      </c>
      <c r="I784" s="202">
        <v>846504</v>
      </c>
    </row>
    <row r="785" spans="1:9" ht="12.75">
      <c r="A785" s="203" t="s">
        <v>435</v>
      </c>
      <c r="B785" s="202">
        <v>71589</v>
      </c>
      <c r="E785" s="170">
        <v>26148685</v>
      </c>
      <c r="F785" s="172" t="s">
        <v>793</v>
      </c>
      <c r="H785" s="203" t="s">
        <v>525</v>
      </c>
      <c r="I785" s="202">
        <v>100210</v>
      </c>
    </row>
    <row r="786" spans="1:9" ht="12.75">
      <c r="A786" s="203" t="s">
        <v>658</v>
      </c>
      <c r="B786" s="202">
        <v>595335</v>
      </c>
      <c r="E786" s="170">
        <v>26471625</v>
      </c>
      <c r="F786" s="171" t="s">
        <v>956</v>
      </c>
      <c r="H786" s="203" t="s">
        <v>453</v>
      </c>
      <c r="I786" s="202">
        <v>75650</v>
      </c>
    </row>
    <row r="787" spans="1:9" ht="12.75">
      <c r="A787" s="203" t="s">
        <v>602</v>
      </c>
      <c r="B787" s="202">
        <v>148823</v>
      </c>
      <c r="E787" s="170">
        <v>26995915</v>
      </c>
      <c r="F787" s="171" t="s">
        <v>794</v>
      </c>
      <c r="H787" s="207" t="s">
        <v>941</v>
      </c>
      <c r="I787" s="206">
        <v>1189851</v>
      </c>
    </row>
    <row r="788" spans="1:9" ht="12.75">
      <c r="A788" s="203" t="s">
        <v>751</v>
      </c>
      <c r="B788" s="202">
        <v>9002680</v>
      </c>
      <c r="E788" s="173">
        <v>28407376</v>
      </c>
      <c r="F788" s="174" t="s">
        <v>904</v>
      </c>
      <c r="H788" s="203" t="s">
        <v>409</v>
      </c>
      <c r="I788" s="202">
        <v>58220</v>
      </c>
    </row>
    <row r="789" spans="1:9" ht="12.75">
      <c r="A789" s="203" t="s">
        <v>733</v>
      </c>
      <c r="B789" s="202">
        <v>6112761</v>
      </c>
      <c r="E789" s="170">
        <v>28434868</v>
      </c>
      <c r="F789" s="172" t="s">
        <v>795</v>
      </c>
      <c r="H789" s="203" t="s">
        <v>620</v>
      </c>
      <c r="I789" s="202">
        <v>315377</v>
      </c>
    </row>
    <row r="790" spans="1:9" ht="12.75">
      <c r="A790" s="203" t="s">
        <v>242</v>
      </c>
      <c r="B790" s="202">
        <v>7487947</v>
      </c>
      <c r="E790" s="170">
        <v>28911015</v>
      </c>
      <c r="F790" s="171" t="s">
        <v>796</v>
      </c>
      <c r="H790" s="210" t="s">
        <v>982</v>
      </c>
      <c r="I790" s="210">
        <v>999999991</v>
      </c>
    </row>
    <row r="791" spans="1:9" ht="12.75">
      <c r="A791" s="203" t="s">
        <v>243</v>
      </c>
      <c r="B791" s="202">
        <v>7439976</v>
      </c>
      <c r="E791" s="170">
        <v>28981977</v>
      </c>
      <c r="F791" s="171" t="s">
        <v>797</v>
      </c>
      <c r="H791" s="203" t="s">
        <v>955</v>
      </c>
      <c r="I791" s="202">
        <v>25167833</v>
      </c>
    </row>
    <row r="792" spans="1:9" ht="12.75">
      <c r="A792" s="203" t="s">
        <v>637</v>
      </c>
      <c r="B792" s="202">
        <v>531760</v>
      </c>
      <c r="E792" s="170">
        <v>30402154</v>
      </c>
      <c r="F792" s="171" t="s">
        <v>798</v>
      </c>
      <c r="H792" s="203" t="s">
        <v>678</v>
      </c>
      <c r="I792" s="202">
        <v>961115</v>
      </c>
    </row>
    <row r="793" spans="1:9" ht="12.75">
      <c r="A793" s="203" t="s">
        <v>436</v>
      </c>
      <c r="B793" s="202">
        <v>72333</v>
      </c>
      <c r="E793" s="170">
        <v>31508006</v>
      </c>
      <c r="F793" s="178" t="s">
        <v>116</v>
      </c>
      <c r="H793" s="203" t="s">
        <v>425</v>
      </c>
      <c r="I793" s="202">
        <v>64755</v>
      </c>
    </row>
    <row r="794" spans="1:9" ht="12.75">
      <c r="A794" s="203" t="s">
        <v>723</v>
      </c>
      <c r="B794" s="202">
        <v>3963959</v>
      </c>
      <c r="E794" s="170">
        <v>32598133</v>
      </c>
      <c r="F794" s="178" t="s">
        <v>130</v>
      </c>
      <c r="H794" s="203" t="s">
        <v>633</v>
      </c>
      <c r="I794" s="202">
        <v>509148</v>
      </c>
    </row>
    <row r="795" spans="1:9" ht="12.75">
      <c r="A795" s="203" t="s">
        <v>440</v>
      </c>
      <c r="B795" s="202">
        <v>74828</v>
      </c>
      <c r="E795" s="170">
        <v>32598144</v>
      </c>
      <c r="F795" s="172" t="s">
        <v>113</v>
      </c>
      <c r="H795" s="203" t="s">
        <v>380</v>
      </c>
      <c r="I795" s="202">
        <v>50351</v>
      </c>
    </row>
    <row r="796" spans="1:9" ht="12.75">
      <c r="A796" s="203" t="s">
        <v>244</v>
      </c>
      <c r="B796" s="202">
        <v>67561</v>
      </c>
      <c r="E796" s="170">
        <v>32774166</v>
      </c>
      <c r="F796" s="178" t="s">
        <v>128</v>
      </c>
      <c r="H796" s="203" t="s">
        <v>739</v>
      </c>
      <c r="I796" s="202">
        <v>7440280</v>
      </c>
    </row>
    <row r="797" spans="1:9" ht="12.75">
      <c r="A797" s="203" t="s">
        <v>416</v>
      </c>
      <c r="B797" s="202">
        <v>60560</v>
      </c>
      <c r="E797" s="170">
        <v>33419420</v>
      </c>
      <c r="F797" s="171" t="s">
        <v>799</v>
      </c>
      <c r="H797" s="203" t="s">
        <v>305</v>
      </c>
      <c r="I797" s="202">
        <v>62555</v>
      </c>
    </row>
    <row r="798" spans="1:9" ht="12.75">
      <c r="A798" s="203" t="s">
        <v>411</v>
      </c>
      <c r="B798" s="202">
        <v>59052</v>
      </c>
      <c r="E798" s="170">
        <v>34256821</v>
      </c>
      <c r="F798" s="171" t="s">
        <v>800</v>
      </c>
      <c r="H798" s="203" t="s">
        <v>603</v>
      </c>
      <c r="I798" s="202">
        <v>154427</v>
      </c>
    </row>
    <row r="799" spans="1:9" ht="12.75">
      <c r="A799" s="203" t="s">
        <v>771</v>
      </c>
      <c r="B799" s="202">
        <v>15475566</v>
      </c>
      <c r="E799" s="170">
        <v>34465468</v>
      </c>
      <c r="F799" s="171" t="s">
        <v>801</v>
      </c>
      <c r="H799" s="203" t="s">
        <v>883</v>
      </c>
      <c r="I799" s="202">
        <v>62566</v>
      </c>
    </row>
    <row r="800" spans="1:9" ht="12.75">
      <c r="A800" s="203" t="s">
        <v>437</v>
      </c>
      <c r="B800" s="202">
        <v>72435</v>
      </c>
      <c r="E800" s="170">
        <v>34590948</v>
      </c>
      <c r="F800" s="172" t="s">
        <v>802</v>
      </c>
      <c r="H800" s="203" t="s">
        <v>685</v>
      </c>
      <c r="I800" s="202">
        <v>1314201</v>
      </c>
    </row>
    <row r="801" spans="1:9" ht="12.75">
      <c r="A801" s="203" t="s">
        <v>514</v>
      </c>
      <c r="B801" s="202">
        <v>96333</v>
      </c>
      <c r="E801" s="170">
        <v>35822469</v>
      </c>
      <c r="F801" s="178" t="s">
        <v>92</v>
      </c>
      <c r="H801" s="203" t="s">
        <v>743</v>
      </c>
      <c r="I801" s="202">
        <v>7550450</v>
      </c>
    </row>
    <row r="802" spans="1:9" ht="12.75">
      <c r="A802" s="203" t="s">
        <v>245</v>
      </c>
      <c r="B802" s="202">
        <v>74839</v>
      </c>
      <c r="E802" s="170">
        <v>36088229</v>
      </c>
      <c r="F802" s="171" t="s">
        <v>803</v>
      </c>
      <c r="H802" s="203" t="s">
        <v>361</v>
      </c>
      <c r="I802" s="202">
        <v>1200</v>
      </c>
    </row>
    <row r="803" spans="1:9" ht="12.75">
      <c r="A803" s="203" t="s">
        <v>442</v>
      </c>
      <c r="B803" s="202">
        <v>74873</v>
      </c>
      <c r="E803" s="170">
        <v>36791045</v>
      </c>
      <c r="F803" s="171" t="s">
        <v>804</v>
      </c>
      <c r="H803" s="203" t="s">
        <v>812</v>
      </c>
      <c r="I803" s="202">
        <v>49842071</v>
      </c>
    </row>
    <row r="804" spans="1:9" ht="12.75">
      <c r="A804" s="203" t="s">
        <v>246</v>
      </c>
      <c r="B804" s="202">
        <v>71556</v>
      </c>
      <c r="E804" s="170">
        <v>37871004</v>
      </c>
      <c r="F804" s="171" t="s">
        <v>805</v>
      </c>
      <c r="H804" s="203" t="s">
        <v>21</v>
      </c>
      <c r="I804" s="202">
        <v>108883</v>
      </c>
    </row>
    <row r="805" spans="1:9" ht="12.75">
      <c r="A805" s="203" t="s">
        <v>247</v>
      </c>
      <c r="B805" s="202">
        <v>78933</v>
      </c>
      <c r="E805" s="170">
        <v>38380084</v>
      </c>
      <c r="F805" s="178" t="s">
        <v>111</v>
      </c>
      <c r="H805" s="203" t="s">
        <v>956</v>
      </c>
      <c r="I805" s="202">
        <v>26471625</v>
      </c>
    </row>
    <row r="806" spans="1:9" ht="12.75">
      <c r="A806" s="203" t="s">
        <v>415</v>
      </c>
      <c r="B806" s="202">
        <v>60344</v>
      </c>
      <c r="E806" s="170">
        <v>38998753</v>
      </c>
      <c r="F806" s="171" t="s">
        <v>806</v>
      </c>
      <c r="H806" s="203" t="s">
        <v>306</v>
      </c>
      <c r="I806" s="202">
        <v>584849</v>
      </c>
    </row>
    <row r="807" spans="1:9" ht="12.75">
      <c r="A807" s="203" t="s">
        <v>443</v>
      </c>
      <c r="B807" s="202">
        <v>74884</v>
      </c>
      <c r="E807" s="170">
        <v>39001020</v>
      </c>
      <c r="F807" s="178" t="s">
        <v>89</v>
      </c>
      <c r="H807" s="203" t="s">
        <v>307</v>
      </c>
      <c r="I807" s="202">
        <v>91087</v>
      </c>
    </row>
    <row r="808" spans="1:9" ht="12.75">
      <c r="A808" s="203" t="s">
        <v>542</v>
      </c>
      <c r="B808" s="202">
        <v>108101</v>
      </c>
      <c r="E808" s="170">
        <v>39156417</v>
      </c>
      <c r="F808" s="171" t="s">
        <v>807</v>
      </c>
      <c r="H808" s="203" t="s">
        <v>806</v>
      </c>
      <c r="I808" s="202">
        <v>38998753</v>
      </c>
    </row>
    <row r="809" spans="1:9" ht="12.75">
      <c r="A809" s="203" t="s">
        <v>248</v>
      </c>
      <c r="B809" s="202">
        <v>624839</v>
      </c>
      <c r="E809" s="170">
        <v>39227286</v>
      </c>
      <c r="F809" s="178" t="s">
        <v>95</v>
      </c>
      <c r="H809" s="203" t="s">
        <v>805</v>
      </c>
      <c r="I809" s="202">
        <v>37871004</v>
      </c>
    </row>
    <row r="810" spans="1:9" ht="12.75">
      <c r="A810" s="203" t="s">
        <v>657</v>
      </c>
      <c r="B810" s="202">
        <v>593748</v>
      </c>
      <c r="E810" s="170">
        <v>39300453</v>
      </c>
      <c r="F810" s="171" t="s">
        <v>808</v>
      </c>
      <c r="H810" s="203" t="s">
        <v>816</v>
      </c>
      <c r="I810" s="202">
        <v>55684941</v>
      </c>
    </row>
    <row r="811" spans="1:9" ht="12.75">
      <c r="A811" s="203" t="s">
        <v>474</v>
      </c>
      <c r="B811" s="202">
        <v>80626</v>
      </c>
      <c r="E811" s="170">
        <v>39635319</v>
      </c>
      <c r="F811" s="178" t="s">
        <v>110</v>
      </c>
      <c r="H811" s="203" t="s">
        <v>801</v>
      </c>
      <c r="I811" s="202">
        <v>34465468</v>
      </c>
    </row>
    <row r="812" spans="1:9" ht="12.75">
      <c r="A812" s="203" t="s">
        <v>426</v>
      </c>
      <c r="B812" s="202">
        <v>66273</v>
      </c>
      <c r="E812" s="170">
        <v>39831555</v>
      </c>
      <c r="F812" s="171" t="s">
        <v>809</v>
      </c>
      <c r="H812" s="203" t="s">
        <v>373</v>
      </c>
      <c r="I812" s="202">
        <v>43101</v>
      </c>
    </row>
    <row r="813" spans="1:9" ht="12.75">
      <c r="A813" s="203" t="s">
        <v>249</v>
      </c>
      <c r="B813" s="202">
        <v>1634044</v>
      </c>
      <c r="E813" s="170">
        <v>40321764</v>
      </c>
      <c r="F813" s="178" t="s">
        <v>101</v>
      </c>
      <c r="H813" s="203" t="s">
        <v>798</v>
      </c>
      <c r="I813" s="202">
        <v>30402154</v>
      </c>
    </row>
    <row r="814" spans="1:9" ht="12.75">
      <c r="A814" s="203" t="s">
        <v>654</v>
      </c>
      <c r="B814" s="202">
        <v>590965</v>
      </c>
      <c r="E814" s="170">
        <v>41575944</v>
      </c>
      <c r="F814" s="171" t="s">
        <v>810</v>
      </c>
      <c r="H814" s="203" t="s">
        <v>803</v>
      </c>
      <c r="I814" s="202">
        <v>36088229</v>
      </c>
    </row>
    <row r="815" spans="1:9" ht="12.75">
      <c r="A815" s="203" t="s">
        <v>655</v>
      </c>
      <c r="B815" s="202">
        <v>592621</v>
      </c>
      <c r="E815" s="170">
        <v>41903575</v>
      </c>
      <c r="F815" s="171" t="s">
        <v>811</v>
      </c>
      <c r="H815" s="203" t="s">
        <v>817</v>
      </c>
      <c r="I815" s="202">
        <v>55722275</v>
      </c>
    </row>
    <row r="816" spans="1:9" ht="12.75">
      <c r="A816" s="203" t="s">
        <v>444</v>
      </c>
      <c r="B816" s="202">
        <v>74953</v>
      </c>
      <c r="E816" s="170">
        <v>42397648</v>
      </c>
      <c r="F816" s="171" t="s">
        <v>107</v>
      </c>
      <c r="H816" s="203" t="s">
        <v>811</v>
      </c>
      <c r="I816" s="202">
        <v>41903575</v>
      </c>
    </row>
    <row r="817" spans="1:9" ht="12.75">
      <c r="A817" s="203" t="s">
        <v>250</v>
      </c>
      <c r="B817" s="202">
        <v>75092</v>
      </c>
      <c r="E817" s="170">
        <v>42397659</v>
      </c>
      <c r="F817" s="171" t="s">
        <v>108</v>
      </c>
      <c r="H817" s="203" t="s">
        <v>949</v>
      </c>
      <c r="I817" s="202">
        <v>8001352</v>
      </c>
    </row>
    <row r="818" spans="1:9" ht="12.75">
      <c r="A818" s="201" t="s">
        <v>251</v>
      </c>
      <c r="B818" s="202">
        <v>101688</v>
      </c>
      <c r="E818" s="170">
        <v>49842071</v>
      </c>
      <c r="F818" s="171" t="s">
        <v>812</v>
      </c>
      <c r="H818" s="201" t="s">
        <v>818</v>
      </c>
      <c r="I818" s="202">
        <v>55738540</v>
      </c>
    </row>
    <row r="819" spans="1:9" ht="12.75">
      <c r="A819" s="203" t="s">
        <v>408</v>
      </c>
      <c r="B819" s="202">
        <v>58184</v>
      </c>
      <c r="E819" s="170">
        <v>51207319</v>
      </c>
      <c r="F819" s="178" t="s">
        <v>120</v>
      </c>
      <c r="H819" s="205" t="s">
        <v>957</v>
      </c>
      <c r="I819" s="206">
        <v>77536686</v>
      </c>
    </row>
    <row r="820" spans="1:9" ht="12.75">
      <c r="A820" s="203" t="s">
        <v>399</v>
      </c>
      <c r="B820" s="202">
        <v>56042</v>
      </c>
      <c r="E820" s="170">
        <v>52663726</v>
      </c>
      <c r="F820" s="178" t="s">
        <v>114</v>
      </c>
      <c r="H820" s="203" t="s">
        <v>612</v>
      </c>
      <c r="I820" s="202">
        <v>299752</v>
      </c>
    </row>
    <row r="821" spans="1:9" ht="12.75">
      <c r="A821" s="203" t="s">
        <v>753</v>
      </c>
      <c r="B821" s="202">
        <v>9006422</v>
      </c>
      <c r="E821" s="170">
        <v>53973981</v>
      </c>
      <c r="F821" s="171" t="s">
        <v>813</v>
      </c>
      <c r="H821" s="203" t="s">
        <v>796</v>
      </c>
      <c r="I821" s="202">
        <v>28911015</v>
      </c>
    </row>
    <row r="822" spans="1:9" ht="12.75">
      <c r="A822" s="203" t="s">
        <v>625</v>
      </c>
      <c r="B822" s="202">
        <v>443481</v>
      </c>
      <c r="E822" s="170">
        <v>54350480</v>
      </c>
      <c r="F822" s="171" t="s">
        <v>814</v>
      </c>
      <c r="H822" s="203" t="s">
        <v>581</v>
      </c>
      <c r="I822" s="202">
        <v>126738</v>
      </c>
    </row>
    <row r="823" spans="1:9" ht="12.75">
      <c r="A823" s="203" t="s">
        <v>252</v>
      </c>
      <c r="B823" s="202">
        <v>90948</v>
      </c>
      <c r="E823" s="170">
        <v>54965241</v>
      </c>
      <c r="F823" s="171" t="s">
        <v>815</v>
      </c>
      <c r="H823" s="203" t="s">
        <v>390</v>
      </c>
      <c r="I823" s="202">
        <v>52686</v>
      </c>
    </row>
    <row r="824" spans="1:9" ht="12.75">
      <c r="A824" s="203" t="s">
        <v>820</v>
      </c>
      <c r="B824" s="202">
        <v>59467968</v>
      </c>
      <c r="E824" s="170">
        <v>55673897</v>
      </c>
      <c r="F824" s="178" t="s">
        <v>93</v>
      </c>
      <c r="H824" s="203" t="s">
        <v>308</v>
      </c>
      <c r="I824" s="202">
        <v>79016</v>
      </c>
    </row>
    <row r="825" spans="1:9" ht="12.75">
      <c r="A825" s="203" t="s">
        <v>347</v>
      </c>
      <c r="B825" s="202">
        <v>1136</v>
      </c>
      <c r="E825" s="170">
        <v>55684941</v>
      </c>
      <c r="F825" s="171" t="s">
        <v>816</v>
      </c>
      <c r="H825" s="203" t="s">
        <v>454</v>
      </c>
      <c r="I825" s="202">
        <v>75694</v>
      </c>
    </row>
    <row r="826" spans="1:9" ht="12.75">
      <c r="A826" s="203" t="s">
        <v>346</v>
      </c>
      <c r="B826" s="202">
        <v>1135</v>
      </c>
      <c r="E826" s="170">
        <v>55722275</v>
      </c>
      <c r="F826" s="171" t="s">
        <v>817</v>
      </c>
      <c r="H826" s="210" t="s">
        <v>983</v>
      </c>
      <c r="I826" s="210">
        <v>999999992</v>
      </c>
    </row>
    <row r="827" spans="1:9" ht="25.5">
      <c r="A827" s="203" t="s">
        <v>348</v>
      </c>
      <c r="B827" s="202">
        <v>1140</v>
      </c>
      <c r="E827" s="170">
        <v>55738540</v>
      </c>
      <c r="F827" s="172" t="s">
        <v>818</v>
      </c>
      <c r="H827" s="210" t="s">
        <v>984</v>
      </c>
      <c r="I827" s="210">
        <v>999999993</v>
      </c>
    </row>
    <row r="828" spans="1:9" ht="12.75">
      <c r="A828" s="203" t="s">
        <v>705</v>
      </c>
      <c r="B828" s="202">
        <v>2385855</v>
      </c>
      <c r="E828" s="170">
        <v>56391572</v>
      </c>
      <c r="F828" s="171" t="s">
        <v>819</v>
      </c>
      <c r="H828" s="203" t="s">
        <v>463</v>
      </c>
      <c r="I828" s="202">
        <v>78400</v>
      </c>
    </row>
    <row r="829" spans="1:9" ht="12.75">
      <c r="A829" s="203" t="s">
        <v>823</v>
      </c>
      <c r="B829" s="202">
        <v>62015398</v>
      </c>
      <c r="E829" s="170">
        <v>57117314</v>
      </c>
      <c r="F829" s="178" t="s">
        <v>119</v>
      </c>
      <c r="H829" s="203" t="s">
        <v>309</v>
      </c>
      <c r="I829" s="202">
        <v>121448</v>
      </c>
    </row>
    <row r="830" spans="1:9" ht="12.75">
      <c r="A830" s="203" t="s">
        <v>376</v>
      </c>
      <c r="B830" s="202">
        <v>50077</v>
      </c>
      <c r="E830" s="170">
        <v>57117416</v>
      </c>
      <c r="F830" s="178" t="s">
        <v>100</v>
      </c>
      <c r="H830" s="203" t="s">
        <v>556</v>
      </c>
      <c r="I830" s="202">
        <v>112492</v>
      </c>
    </row>
    <row r="831" spans="1:9" ht="12.75">
      <c r="A831" s="203" t="s">
        <v>831</v>
      </c>
      <c r="B831" s="202">
        <v>70476823</v>
      </c>
      <c r="E831" s="170">
        <v>57117449</v>
      </c>
      <c r="F831" s="178" t="s">
        <v>96</v>
      </c>
      <c r="H831" s="201" t="s">
        <v>451</v>
      </c>
      <c r="I831" s="202">
        <v>75467</v>
      </c>
    </row>
    <row r="832" spans="1:9" ht="12.75">
      <c r="A832" s="207" t="s">
        <v>862</v>
      </c>
      <c r="B832" s="206">
        <v>1141</v>
      </c>
      <c r="E832" s="170">
        <v>57465288</v>
      </c>
      <c r="F832" s="178" t="s">
        <v>129</v>
      </c>
      <c r="H832" s="203" t="s">
        <v>692</v>
      </c>
      <c r="I832" s="202">
        <v>1582098</v>
      </c>
    </row>
    <row r="833" spans="1:9" ht="12.75">
      <c r="A833" s="203" t="s">
        <v>683</v>
      </c>
      <c r="B833" s="202">
        <v>1313275</v>
      </c>
      <c r="E833" s="170">
        <v>57653857</v>
      </c>
      <c r="F833" s="178" t="s">
        <v>97</v>
      </c>
      <c r="H833" s="203" t="s">
        <v>768</v>
      </c>
      <c r="I833" s="202">
        <v>13647353</v>
      </c>
    </row>
    <row r="834" spans="1:9" ht="12.75">
      <c r="A834" s="203" t="s">
        <v>619</v>
      </c>
      <c r="B834" s="202">
        <v>315220</v>
      </c>
      <c r="E834" s="170">
        <v>57835924</v>
      </c>
      <c r="F834" s="171" t="s">
        <v>138</v>
      </c>
      <c r="H834" s="203" t="s">
        <v>986</v>
      </c>
      <c r="I834" s="202">
        <v>25551137</v>
      </c>
    </row>
    <row r="835" spans="1:9" ht="12.75">
      <c r="A835" s="203" t="s">
        <v>632</v>
      </c>
      <c r="B835" s="202">
        <v>505602</v>
      </c>
      <c r="E835" s="170">
        <v>59467968</v>
      </c>
      <c r="F835" s="171" t="s">
        <v>820</v>
      </c>
      <c r="H835" s="203" t="s">
        <v>583</v>
      </c>
      <c r="I835" s="202">
        <v>127480</v>
      </c>
    </row>
    <row r="836" spans="1:9" ht="12.75">
      <c r="A836" s="203" t="s">
        <v>253</v>
      </c>
      <c r="B836" s="202">
        <v>108383</v>
      </c>
      <c r="E836" s="170">
        <v>60153493</v>
      </c>
      <c r="F836" s="172" t="s">
        <v>821</v>
      </c>
      <c r="H836" s="203" t="s">
        <v>634</v>
      </c>
      <c r="I836" s="202">
        <v>512561</v>
      </c>
    </row>
    <row r="837" spans="1:9" ht="12.75">
      <c r="A837" s="203" t="s">
        <v>660</v>
      </c>
      <c r="B837" s="202">
        <v>613354</v>
      </c>
      <c r="E837" s="170">
        <v>60568050</v>
      </c>
      <c r="F837" s="171" t="s">
        <v>822</v>
      </c>
      <c r="H837" s="203" t="s">
        <v>462</v>
      </c>
      <c r="I837" s="202">
        <v>78308</v>
      </c>
    </row>
    <row r="838" spans="1:9" ht="12.75">
      <c r="A838" s="203" t="s">
        <v>571</v>
      </c>
      <c r="B838" s="202">
        <v>121697</v>
      </c>
      <c r="E838" s="170">
        <v>60851345</v>
      </c>
      <c r="F838" s="178" t="s">
        <v>118</v>
      </c>
      <c r="H838" s="203" t="s">
        <v>562</v>
      </c>
      <c r="I838" s="202">
        <v>115866</v>
      </c>
    </row>
    <row r="839" spans="1:9" ht="12.75">
      <c r="A839" s="203" t="s">
        <v>638</v>
      </c>
      <c r="B839" s="202">
        <v>531828</v>
      </c>
      <c r="E839" s="170">
        <v>62015398</v>
      </c>
      <c r="F839" s="171" t="s">
        <v>823</v>
      </c>
      <c r="H839" s="203" t="s">
        <v>528</v>
      </c>
      <c r="I839" s="202">
        <v>101020</v>
      </c>
    </row>
    <row r="840" spans="1:9" ht="12.75">
      <c r="A840" s="203" t="s">
        <v>834</v>
      </c>
      <c r="B840" s="202">
        <v>86220420</v>
      </c>
      <c r="E840" s="170">
        <v>62450060</v>
      </c>
      <c r="F840" s="172" t="s">
        <v>824</v>
      </c>
      <c r="H840" s="201" t="s">
        <v>388</v>
      </c>
      <c r="I840" s="202">
        <v>52244</v>
      </c>
    </row>
    <row r="841" spans="1:9" ht="12.75">
      <c r="A841" s="203" t="s">
        <v>720</v>
      </c>
      <c r="B841" s="202">
        <v>3771195</v>
      </c>
      <c r="E841" s="170">
        <v>62450071</v>
      </c>
      <c r="F841" s="172" t="s">
        <v>825</v>
      </c>
      <c r="H841" s="201" t="s">
        <v>580</v>
      </c>
      <c r="I841" s="202">
        <v>126727</v>
      </c>
    </row>
    <row r="842" spans="1:9" ht="12.75">
      <c r="A842" s="203" t="s">
        <v>20</v>
      </c>
      <c r="B842" s="202">
        <v>91203</v>
      </c>
      <c r="E842" s="170">
        <v>62476599</v>
      </c>
      <c r="F842" s="171" t="s">
        <v>826</v>
      </c>
      <c r="H842" s="201" t="s">
        <v>432</v>
      </c>
      <c r="I842" s="202">
        <v>68768</v>
      </c>
    </row>
    <row r="843" spans="1:9" ht="12.75">
      <c r="A843" s="203" t="s">
        <v>434</v>
      </c>
      <c r="B843" s="202">
        <v>71363</v>
      </c>
      <c r="E843" s="170">
        <v>64091914</v>
      </c>
      <c r="F843" s="172" t="s">
        <v>827</v>
      </c>
      <c r="H843" s="201" t="s">
        <v>824</v>
      </c>
      <c r="I843" s="202">
        <v>62450060</v>
      </c>
    </row>
    <row r="844" spans="1:9" ht="12.75">
      <c r="A844" s="203" t="s">
        <v>563</v>
      </c>
      <c r="B844" s="202">
        <v>117840</v>
      </c>
      <c r="E844" s="170">
        <v>65510443</v>
      </c>
      <c r="F844" s="178" t="s">
        <v>117</v>
      </c>
      <c r="H844" s="201" t="s">
        <v>825</v>
      </c>
      <c r="I844" s="202">
        <v>62450071</v>
      </c>
    </row>
    <row r="845" spans="1:9" ht="12.75">
      <c r="A845" s="203" t="s">
        <v>690</v>
      </c>
      <c r="B845" s="202">
        <v>1405103</v>
      </c>
      <c r="E845" s="170">
        <v>67562394</v>
      </c>
      <c r="F845" s="178" t="s">
        <v>91</v>
      </c>
      <c r="H845" s="203" t="s">
        <v>439</v>
      </c>
      <c r="I845" s="202">
        <v>72571</v>
      </c>
    </row>
    <row r="846" spans="1:9" ht="12.75">
      <c r="A846" s="203" t="s">
        <v>819</v>
      </c>
      <c r="B846" s="202">
        <v>56391572</v>
      </c>
      <c r="E846" s="170">
        <v>67730103</v>
      </c>
      <c r="F846" s="172" t="s">
        <v>828</v>
      </c>
      <c r="H846" s="203" t="s">
        <v>427</v>
      </c>
      <c r="I846" s="202">
        <v>66751</v>
      </c>
    </row>
    <row r="847" spans="1:9" ht="12.75">
      <c r="A847" s="203" t="s">
        <v>73</v>
      </c>
      <c r="B847" s="202">
        <v>7440020</v>
      </c>
      <c r="E847" s="170">
        <v>67730114</v>
      </c>
      <c r="F847" s="172" t="s">
        <v>829</v>
      </c>
      <c r="H847" s="207" t="s">
        <v>954</v>
      </c>
      <c r="I847" s="206">
        <v>23501817</v>
      </c>
    </row>
    <row r="848" spans="1:9" ht="12.75">
      <c r="A848" s="203" t="s">
        <v>254</v>
      </c>
      <c r="B848" s="202">
        <v>373024</v>
      </c>
      <c r="E848" s="170">
        <v>68006837</v>
      </c>
      <c r="F848" s="172" t="s">
        <v>830</v>
      </c>
      <c r="H848" s="203" t="s">
        <v>310</v>
      </c>
      <c r="I848" s="202">
        <v>51796</v>
      </c>
    </row>
    <row r="849" spans="1:9" ht="12.75">
      <c r="A849" s="203" t="s">
        <v>255</v>
      </c>
      <c r="B849" s="202">
        <v>3333673</v>
      </c>
      <c r="E849" s="170">
        <v>69782907</v>
      </c>
      <c r="F849" s="178" t="s">
        <v>112</v>
      </c>
      <c r="H849" s="203" t="s">
        <v>794</v>
      </c>
      <c r="I849" s="202">
        <v>26995915</v>
      </c>
    </row>
    <row r="850" spans="1:9" ht="12.75">
      <c r="A850" s="203" t="s">
        <v>256</v>
      </c>
      <c r="B850" s="202">
        <v>13463393</v>
      </c>
      <c r="E850" s="170">
        <v>70362504</v>
      </c>
      <c r="F850" s="178" t="s">
        <v>132</v>
      </c>
      <c r="H850" s="203" t="s">
        <v>523</v>
      </c>
      <c r="I850" s="202">
        <v>99661</v>
      </c>
    </row>
    <row r="851" spans="1:9" ht="12.75">
      <c r="A851" s="207" t="s">
        <v>944</v>
      </c>
      <c r="B851" s="206">
        <v>7718549</v>
      </c>
      <c r="E851" s="170">
        <v>70476823</v>
      </c>
      <c r="F851" s="171" t="s">
        <v>831</v>
      </c>
      <c r="H851" s="203" t="s">
        <v>311</v>
      </c>
      <c r="I851" s="202">
        <v>7440622</v>
      </c>
    </row>
    <row r="852" spans="1:9" ht="12.75">
      <c r="A852" s="203" t="s">
        <v>257</v>
      </c>
      <c r="B852" s="202">
        <v>12054487</v>
      </c>
      <c r="E852" s="170">
        <v>70648269</v>
      </c>
      <c r="F852" s="178" t="s">
        <v>94</v>
      </c>
      <c r="H852" s="203" t="s">
        <v>942</v>
      </c>
      <c r="I852" s="202">
        <v>1314621</v>
      </c>
    </row>
    <row r="853" spans="1:9" ht="12.75">
      <c r="A853" s="207" t="s">
        <v>945</v>
      </c>
      <c r="B853" s="206">
        <v>13138459</v>
      </c>
      <c r="E853" s="170">
        <v>72918219</v>
      </c>
      <c r="F853" s="178" t="s">
        <v>98</v>
      </c>
      <c r="H853" s="203" t="s">
        <v>600</v>
      </c>
      <c r="I853" s="202">
        <v>143679</v>
      </c>
    </row>
    <row r="854" spans="1:9" ht="12.75">
      <c r="A854" s="203" t="s">
        <v>258</v>
      </c>
      <c r="B854" s="202">
        <v>1313991</v>
      </c>
      <c r="E854" s="170">
        <v>74472370</v>
      </c>
      <c r="F854" s="178" t="s">
        <v>115</v>
      </c>
      <c r="H854" s="203" t="s">
        <v>700</v>
      </c>
      <c r="I854" s="202">
        <v>2068782</v>
      </c>
    </row>
    <row r="855" spans="1:9" ht="12.75">
      <c r="A855" s="203" t="s">
        <v>259</v>
      </c>
      <c r="B855" s="202">
        <v>1146</v>
      </c>
      <c r="E855" s="170">
        <v>76180966</v>
      </c>
      <c r="F855" s="172" t="s">
        <v>832</v>
      </c>
      <c r="H855" s="203" t="s">
        <v>313</v>
      </c>
      <c r="I855" s="202">
        <v>108054</v>
      </c>
    </row>
    <row r="856" spans="1:9" ht="12.75">
      <c r="A856" s="203" t="s">
        <v>260</v>
      </c>
      <c r="B856" s="202">
        <v>12035722</v>
      </c>
      <c r="E856" s="170">
        <v>77501634</v>
      </c>
      <c r="F856" s="171" t="s">
        <v>833</v>
      </c>
      <c r="H856" s="203" t="s">
        <v>656</v>
      </c>
      <c r="I856" s="202">
        <v>593602</v>
      </c>
    </row>
    <row r="857" spans="1:9" ht="12.75">
      <c r="A857" s="207" t="s">
        <v>946</v>
      </c>
      <c r="B857" s="206">
        <v>7786814</v>
      </c>
      <c r="E857" s="173">
        <v>77536664</v>
      </c>
      <c r="F857" s="174" t="s">
        <v>882</v>
      </c>
      <c r="H857" s="203" t="s">
        <v>314</v>
      </c>
      <c r="I857" s="202">
        <v>75014</v>
      </c>
    </row>
    <row r="858" spans="1:9" ht="12.75">
      <c r="A858" s="203" t="s">
        <v>261</v>
      </c>
      <c r="B858" s="202">
        <v>1271289</v>
      </c>
      <c r="E858" s="173">
        <v>77536675</v>
      </c>
      <c r="F858" s="174" t="s">
        <v>890</v>
      </c>
      <c r="H858" s="203" t="s">
        <v>445</v>
      </c>
      <c r="I858" s="202">
        <v>75025</v>
      </c>
    </row>
    <row r="859" spans="1:9" ht="12.75">
      <c r="A859" s="203" t="s">
        <v>392</v>
      </c>
      <c r="B859" s="202">
        <v>54115</v>
      </c>
      <c r="E859" s="173">
        <v>77536686</v>
      </c>
      <c r="F859" s="174" t="s">
        <v>957</v>
      </c>
      <c r="H859" s="203" t="s">
        <v>315</v>
      </c>
      <c r="I859" s="202">
        <v>75354</v>
      </c>
    </row>
    <row r="860" spans="1:9" ht="12.75">
      <c r="A860" s="203" t="s">
        <v>418</v>
      </c>
      <c r="B860" s="202">
        <v>61574</v>
      </c>
      <c r="E860" s="170">
        <v>86220420</v>
      </c>
      <c r="F860" s="171" t="s">
        <v>834</v>
      </c>
      <c r="H860" s="203" t="s">
        <v>374</v>
      </c>
      <c r="I860" s="202">
        <v>43104</v>
      </c>
    </row>
    <row r="861" spans="1:9" ht="12.75">
      <c r="A861" s="203" t="s">
        <v>262</v>
      </c>
      <c r="B861" s="202">
        <v>7697372</v>
      </c>
      <c r="E861" s="170">
        <v>108171262</v>
      </c>
      <c r="F861" s="171" t="s">
        <v>177</v>
      </c>
      <c r="H861" s="203" t="s">
        <v>476</v>
      </c>
      <c r="I861" s="202">
        <v>81812</v>
      </c>
    </row>
    <row r="862" spans="1:9" ht="12.75">
      <c r="A862" s="203" t="s">
        <v>933</v>
      </c>
      <c r="B862" s="202">
        <v>139139</v>
      </c>
      <c r="E862" s="173">
        <v>191234227</v>
      </c>
      <c r="F862" s="174" t="s">
        <v>979</v>
      </c>
      <c r="H862" s="203" t="s">
        <v>363</v>
      </c>
      <c r="I862" s="202">
        <v>1206</v>
      </c>
    </row>
    <row r="863" spans="1:9" ht="12.75">
      <c r="A863" s="203" t="s">
        <v>349</v>
      </c>
      <c r="B863" s="202">
        <v>1148</v>
      </c>
      <c r="E863" s="173">
        <v>341972314</v>
      </c>
      <c r="F863" s="174" t="s">
        <v>980</v>
      </c>
      <c r="H863" s="203" t="s">
        <v>943</v>
      </c>
      <c r="I863" s="202">
        <v>1330207</v>
      </c>
    </row>
    <row r="864" spans="1:9" ht="12.75">
      <c r="A864" s="201" t="s">
        <v>778</v>
      </c>
      <c r="B864" s="202">
        <v>18662538</v>
      </c>
      <c r="H864" s="203" t="s">
        <v>74</v>
      </c>
      <c r="I864" s="202">
        <v>7440666</v>
      </c>
    </row>
    <row r="865" spans="1:9" ht="12.75">
      <c r="A865" s="203" t="s">
        <v>520</v>
      </c>
      <c r="B865" s="202">
        <v>98953</v>
      </c>
      <c r="H865" s="203" t="s">
        <v>684</v>
      </c>
      <c r="I865" s="202">
        <v>1314132</v>
      </c>
    </row>
    <row r="866" spans="1:9" ht="12.75">
      <c r="A866" s="203" t="s">
        <v>698</v>
      </c>
      <c r="B866" s="202">
        <v>1836755</v>
      </c>
      <c r="H866" s="203" t="s">
        <v>760</v>
      </c>
      <c r="I866" s="202">
        <v>12122677</v>
      </c>
    </row>
    <row r="867" spans="1:2" ht="12.75">
      <c r="A867" s="203" t="s">
        <v>429</v>
      </c>
      <c r="B867" s="202">
        <v>67209</v>
      </c>
    </row>
    <row r="868" spans="1:2" ht="12.75">
      <c r="A868" s="203" t="s">
        <v>412</v>
      </c>
      <c r="B868" s="202">
        <v>59870</v>
      </c>
    </row>
    <row r="869" spans="1:2" ht="12.75">
      <c r="A869" s="203" t="s">
        <v>759</v>
      </c>
      <c r="B869" s="202">
        <v>10102440</v>
      </c>
    </row>
    <row r="870" spans="1:2" ht="12.75">
      <c r="A870" s="203" t="s">
        <v>387</v>
      </c>
      <c r="B870" s="202">
        <v>51752</v>
      </c>
    </row>
    <row r="871" spans="1:2" ht="12.75">
      <c r="A871" s="203" t="s">
        <v>397</v>
      </c>
      <c r="B871" s="202">
        <v>55867</v>
      </c>
    </row>
    <row r="872" spans="1:2" ht="12.75">
      <c r="A872" s="203" t="s">
        <v>613</v>
      </c>
      <c r="B872" s="202">
        <v>302705</v>
      </c>
    </row>
    <row r="873" spans="1:2" ht="12.75">
      <c r="A873" s="203" t="s">
        <v>396</v>
      </c>
      <c r="B873" s="202">
        <v>55630</v>
      </c>
    </row>
    <row r="874" spans="1:2" ht="12.75">
      <c r="A874" s="203" t="s">
        <v>855</v>
      </c>
      <c r="B874" s="203">
        <v>10024972</v>
      </c>
    </row>
    <row r="875" spans="1:2" ht="12.75">
      <c r="A875" s="203" t="s">
        <v>433</v>
      </c>
      <c r="B875" s="202">
        <v>70257</v>
      </c>
    </row>
    <row r="876" spans="1:2" ht="12.75">
      <c r="A876" s="203" t="s">
        <v>677</v>
      </c>
      <c r="B876" s="202">
        <v>924425</v>
      </c>
    </row>
    <row r="877" spans="1:2" ht="12.75">
      <c r="A877" s="201" t="s">
        <v>631</v>
      </c>
      <c r="B877" s="202">
        <v>494031</v>
      </c>
    </row>
    <row r="878" spans="1:2" ht="12.75">
      <c r="A878" s="201" t="s">
        <v>940</v>
      </c>
      <c r="B878" s="202">
        <v>1116547</v>
      </c>
    </row>
    <row r="879" spans="1:2" ht="12.75">
      <c r="A879" s="203" t="s">
        <v>263</v>
      </c>
      <c r="B879" s="202">
        <v>55185</v>
      </c>
    </row>
    <row r="880" spans="1:2" ht="12.75">
      <c r="A880" s="203" t="s">
        <v>264</v>
      </c>
      <c r="B880" s="202">
        <v>62759</v>
      </c>
    </row>
    <row r="881" spans="1:2" ht="12.75">
      <c r="A881" s="203" t="s">
        <v>265</v>
      </c>
      <c r="B881" s="202">
        <v>924163</v>
      </c>
    </row>
    <row r="882" spans="1:2" ht="12.75">
      <c r="A882" s="203" t="s">
        <v>266</v>
      </c>
      <c r="B882" s="202">
        <v>621647</v>
      </c>
    </row>
    <row r="883" spans="1:2" ht="12.75">
      <c r="A883" s="203" t="s">
        <v>267</v>
      </c>
      <c r="B883" s="202">
        <v>86306</v>
      </c>
    </row>
    <row r="884" spans="1:2" ht="12.75">
      <c r="A884" s="203" t="s">
        <v>268</v>
      </c>
      <c r="B884" s="202">
        <v>10595956</v>
      </c>
    </row>
    <row r="885" spans="1:2" ht="12.75">
      <c r="A885" s="203" t="s">
        <v>726</v>
      </c>
      <c r="B885" s="202">
        <v>4549400</v>
      </c>
    </row>
    <row r="886" spans="1:2" ht="12.75">
      <c r="A886" s="203" t="s">
        <v>269</v>
      </c>
      <c r="B886" s="202">
        <v>59892</v>
      </c>
    </row>
    <row r="887" spans="1:2" ht="12.75">
      <c r="A887" s="203" t="s">
        <v>667</v>
      </c>
      <c r="B887" s="202">
        <v>759739</v>
      </c>
    </row>
    <row r="888" spans="1:2" ht="12.75">
      <c r="A888" s="203" t="s">
        <v>939</v>
      </c>
      <c r="B888" s="202">
        <v>684935</v>
      </c>
    </row>
    <row r="889" spans="1:2" ht="12.75">
      <c r="A889" s="203" t="s">
        <v>661</v>
      </c>
      <c r="B889" s="202">
        <v>615532</v>
      </c>
    </row>
    <row r="890" spans="1:2" ht="12.75">
      <c r="A890" s="203" t="s">
        <v>774</v>
      </c>
      <c r="B890" s="202">
        <v>16543558</v>
      </c>
    </row>
    <row r="891" spans="1:2" ht="12.75">
      <c r="A891" s="203" t="s">
        <v>270</v>
      </c>
      <c r="B891" s="202">
        <v>100754</v>
      </c>
    </row>
    <row r="892" spans="1:2" ht="12.75">
      <c r="A892" s="203" t="s">
        <v>271</v>
      </c>
      <c r="B892" s="202">
        <v>930552</v>
      </c>
    </row>
    <row r="893" spans="1:2" ht="12.75">
      <c r="A893" s="203" t="s">
        <v>765</v>
      </c>
      <c r="B893" s="202">
        <v>13256229</v>
      </c>
    </row>
    <row r="894" spans="1:2" ht="12.75">
      <c r="A894" s="203" t="s">
        <v>431</v>
      </c>
      <c r="B894" s="202">
        <v>68224</v>
      </c>
    </row>
    <row r="895" spans="1:2" ht="12.75">
      <c r="A895" s="203" t="s">
        <v>737</v>
      </c>
      <c r="B895" s="202">
        <v>6533002</v>
      </c>
    </row>
    <row r="896" spans="1:2" ht="12.75">
      <c r="A896" s="203" t="s">
        <v>515</v>
      </c>
      <c r="B896" s="202">
        <v>97563</v>
      </c>
    </row>
    <row r="897" spans="1:2" ht="12.75">
      <c r="A897" s="203" t="s">
        <v>911</v>
      </c>
      <c r="B897" s="202">
        <v>90040</v>
      </c>
    </row>
    <row r="898" spans="1:2" ht="12.75">
      <c r="A898" s="203" t="s">
        <v>592</v>
      </c>
      <c r="B898" s="202">
        <v>134292</v>
      </c>
    </row>
    <row r="899" spans="1:2" ht="12.75">
      <c r="A899" s="203" t="s">
        <v>616</v>
      </c>
      <c r="B899" s="202">
        <v>303479</v>
      </c>
    </row>
    <row r="900" spans="1:2" ht="12.75">
      <c r="A900" s="203" t="s">
        <v>272</v>
      </c>
      <c r="B900" s="202">
        <v>95487</v>
      </c>
    </row>
    <row r="901" spans="1:2" ht="12.75">
      <c r="A901" s="203" t="s">
        <v>703</v>
      </c>
      <c r="B901" s="202">
        <v>2234131</v>
      </c>
    </row>
    <row r="902" spans="1:2" ht="12.75">
      <c r="A902" s="203" t="s">
        <v>636</v>
      </c>
      <c r="B902" s="202">
        <v>528290</v>
      </c>
    </row>
    <row r="903" spans="1:2" ht="12.75">
      <c r="A903" s="203" t="s">
        <v>708</v>
      </c>
      <c r="B903" s="202">
        <v>2646175</v>
      </c>
    </row>
    <row r="904" spans="1:2" ht="12.75">
      <c r="A904" s="203" t="s">
        <v>273</v>
      </c>
      <c r="B904" s="202">
        <v>8014957</v>
      </c>
    </row>
    <row r="905" spans="1:2" ht="12.75">
      <c r="A905" s="203" t="s">
        <v>781</v>
      </c>
      <c r="B905" s="202">
        <v>20816120</v>
      </c>
    </row>
    <row r="906" spans="1:2" ht="12.75">
      <c r="A906" s="203" t="s">
        <v>913</v>
      </c>
      <c r="B906" s="202">
        <v>95534</v>
      </c>
    </row>
    <row r="907" spans="1:2" ht="12.75">
      <c r="A907" s="203" t="s">
        <v>664</v>
      </c>
      <c r="B907" s="202">
        <v>636215</v>
      </c>
    </row>
    <row r="908" spans="1:2" ht="12.75">
      <c r="A908" s="203" t="s">
        <v>372</v>
      </c>
      <c r="B908" s="202">
        <v>42603</v>
      </c>
    </row>
    <row r="909" spans="1:2" ht="12.75">
      <c r="A909" s="203" t="s">
        <v>371</v>
      </c>
      <c r="B909" s="202">
        <v>42401</v>
      </c>
    </row>
    <row r="910" spans="1:2" ht="12.75">
      <c r="A910" s="203" t="s">
        <v>274</v>
      </c>
      <c r="B910" s="202">
        <v>95476</v>
      </c>
    </row>
    <row r="911" spans="1:2" ht="12.75">
      <c r="A911" s="203" t="s">
        <v>624</v>
      </c>
      <c r="B911" s="202">
        <v>434071</v>
      </c>
    </row>
    <row r="912" spans="1:2" ht="12.75">
      <c r="A912" s="203" t="s">
        <v>471</v>
      </c>
      <c r="B912" s="202">
        <v>79572</v>
      </c>
    </row>
    <row r="913" spans="1:2" ht="12.75">
      <c r="A913" s="203" t="s">
        <v>275</v>
      </c>
      <c r="B913" s="202">
        <v>10028156</v>
      </c>
    </row>
    <row r="914" spans="1:2" ht="12.75">
      <c r="A914" s="203" t="s">
        <v>276</v>
      </c>
      <c r="B914" s="202">
        <v>1151</v>
      </c>
    </row>
    <row r="915" spans="1:2" ht="12.75">
      <c r="A915" s="203" t="s">
        <v>350</v>
      </c>
      <c r="B915" s="202">
        <v>1150</v>
      </c>
    </row>
    <row r="916" spans="1:2" ht="12.75">
      <c r="A916" s="203" t="s">
        <v>730</v>
      </c>
      <c r="B916" s="202">
        <v>5216251</v>
      </c>
    </row>
    <row r="917" spans="1:2" ht="12.75">
      <c r="A917" s="203" t="s">
        <v>414</v>
      </c>
      <c r="B917" s="202">
        <v>60093</v>
      </c>
    </row>
    <row r="918" spans="1:2" ht="12.75">
      <c r="A918" s="203" t="s">
        <v>670</v>
      </c>
      <c r="B918" s="202">
        <v>794934</v>
      </c>
    </row>
    <row r="919" spans="1:2" ht="12.75">
      <c r="A919" s="203" t="s">
        <v>534</v>
      </c>
      <c r="B919" s="202">
        <v>104949</v>
      </c>
    </row>
    <row r="920" spans="1:2" ht="12.75">
      <c r="A920" s="203" t="s">
        <v>561</v>
      </c>
      <c r="B920" s="202">
        <v>115673</v>
      </c>
    </row>
    <row r="921" spans="1:2" ht="12.75">
      <c r="A921" s="203" t="s">
        <v>400</v>
      </c>
      <c r="B921" s="202">
        <v>56382</v>
      </c>
    </row>
    <row r="922" spans="1:2" ht="12.75">
      <c r="A922" s="203" t="s">
        <v>368</v>
      </c>
      <c r="B922" s="202">
        <v>11101</v>
      </c>
    </row>
    <row r="923" spans="1:2" ht="12.75">
      <c r="A923" s="203" t="s">
        <v>485</v>
      </c>
      <c r="B923" s="202">
        <v>85101</v>
      </c>
    </row>
    <row r="924" spans="1:2" ht="12.75">
      <c r="A924" s="203" t="s">
        <v>491</v>
      </c>
      <c r="B924" s="202">
        <v>88101</v>
      </c>
    </row>
    <row r="925" spans="1:2" ht="12.75">
      <c r="A925" s="201" t="s">
        <v>277</v>
      </c>
      <c r="B925" s="202">
        <v>1336363</v>
      </c>
    </row>
    <row r="926" spans="1:2" ht="12.75">
      <c r="A926" s="203" t="s">
        <v>536</v>
      </c>
      <c r="B926" s="202">
        <v>106478</v>
      </c>
    </row>
    <row r="927" spans="1:2" ht="12.75">
      <c r="A927" s="203" t="s">
        <v>278</v>
      </c>
      <c r="B927" s="202">
        <v>1059</v>
      </c>
    </row>
    <row r="928" spans="1:2" ht="12.75">
      <c r="A928" s="203" t="s">
        <v>278</v>
      </c>
      <c r="B928" s="202">
        <v>95692</v>
      </c>
    </row>
    <row r="929" spans="1:2" ht="12.75">
      <c r="A929" s="203" t="s">
        <v>279</v>
      </c>
      <c r="B929" s="202">
        <v>120718</v>
      </c>
    </row>
    <row r="930" spans="1:2" ht="12.75">
      <c r="A930" s="203" t="s">
        <v>280</v>
      </c>
      <c r="B930" s="202">
        <v>106445</v>
      </c>
    </row>
    <row r="931" spans="1:2" ht="12.75">
      <c r="A931" s="203" t="s">
        <v>281</v>
      </c>
      <c r="B931" s="202">
        <v>106467</v>
      </c>
    </row>
    <row r="932" spans="1:2" ht="12.75">
      <c r="A932" s="203" t="s">
        <v>526</v>
      </c>
      <c r="B932" s="202">
        <v>100254</v>
      </c>
    </row>
    <row r="933" spans="1:2" ht="12.75">
      <c r="A933" s="203" t="s">
        <v>389</v>
      </c>
      <c r="B933" s="202">
        <v>52675</v>
      </c>
    </row>
    <row r="934" spans="1:2" ht="12.75">
      <c r="A934" s="203" t="s">
        <v>479</v>
      </c>
      <c r="B934" s="202">
        <v>82688</v>
      </c>
    </row>
    <row r="935" spans="1:2" ht="12.75">
      <c r="A935" s="203" t="s">
        <v>282</v>
      </c>
      <c r="B935" s="202">
        <v>87865</v>
      </c>
    </row>
    <row r="936" spans="1:2" ht="12.75">
      <c r="A936" s="203" t="s">
        <v>404</v>
      </c>
      <c r="B936" s="202">
        <v>57330</v>
      </c>
    </row>
    <row r="937" spans="1:2" ht="12.75">
      <c r="A937" s="203" t="s">
        <v>469</v>
      </c>
      <c r="B937" s="202">
        <v>79210</v>
      </c>
    </row>
    <row r="938" spans="1:2" ht="12.75">
      <c r="A938" s="203" t="s">
        <v>283</v>
      </c>
      <c r="B938" s="202">
        <v>127184</v>
      </c>
    </row>
    <row r="939" spans="1:2" ht="12.75">
      <c r="A939" s="203" t="s">
        <v>710</v>
      </c>
      <c r="B939" s="202">
        <v>2795393</v>
      </c>
    </row>
    <row r="940" spans="1:2" ht="12.75">
      <c r="A940" s="203" t="s">
        <v>608</v>
      </c>
      <c r="B940" s="202">
        <v>198550</v>
      </c>
    </row>
    <row r="941" spans="1:2" ht="12.75">
      <c r="A941" s="203" t="s">
        <v>423</v>
      </c>
      <c r="B941" s="202">
        <v>63989</v>
      </c>
    </row>
    <row r="942" spans="1:2" ht="12.75">
      <c r="A942" s="203" t="s">
        <v>419</v>
      </c>
      <c r="B942" s="202">
        <v>62442</v>
      </c>
    </row>
    <row r="943" spans="1:2" ht="12.75">
      <c r="A943" s="203" t="s">
        <v>484</v>
      </c>
      <c r="B943" s="202">
        <v>85018</v>
      </c>
    </row>
    <row r="944" spans="1:2" ht="12.75">
      <c r="A944" s="203" t="s">
        <v>505</v>
      </c>
      <c r="B944" s="202">
        <v>94780</v>
      </c>
    </row>
    <row r="945" spans="1:2" ht="12.75">
      <c r="A945" s="203" t="s">
        <v>715</v>
      </c>
      <c r="B945" s="202">
        <v>3546109</v>
      </c>
    </row>
    <row r="946" spans="1:2" ht="12.75">
      <c r="A946" s="203" t="s">
        <v>375</v>
      </c>
      <c r="B946" s="202">
        <v>50066</v>
      </c>
    </row>
    <row r="947" spans="1:2" ht="12.75">
      <c r="A947" s="203" t="s">
        <v>284</v>
      </c>
      <c r="B947" s="202">
        <v>108952</v>
      </c>
    </row>
    <row r="948" spans="1:2" ht="12.75">
      <c r="A948" s="203" t="s">
        <v>413</v>
      </c>
      <c r="B948" s="202">
        <v>59961</v>
      </c>
    </row>
    <row r="949" spans="1:2" ht="12.75">
      <c r="A949" s="203" t="s">
        <v>422</v>
      </c>
      <c r="B949" s="202">
        <v>63923</v>
      </c>
    </row>
    <row r="950" spans="1:2" ht="12.75">
      <c r="A950" s="203" t="s">
        <v>572</v>
      </c>
      <c r="B950" s="202">
        <v>122601</v>
      </c>
    </row>
    <row r="951" spans="1:2" ht="12.75">
      <c r="A951" s="203" t="s">
        <v>405</v>
      </c>
      <c r="B951" s="202">
        <v>57410</v>
      </c>
    </row>
    <row r="952" spans="1:2" ht="12.75">
      <c r="A952" s="203" t="s">
        <v>285</v>
      </c>
      <c r="B952" s="202">
        <v>75445</v>
      </c>
    </row>
    <row r="953" spans="1:2" ht="12.75">
      <c r="A953" s="203" t="s">
        <v>286</v>
      </c>
      <c r="B953" s="202">
        <v>7803512</v>
      </c>
    </row>
    <row r="954" spans="1:2" ht="12.75">
      <c r="A954" s="203" t="s">
        <v>287</v>
      </c>
      <c r="B954" s="202">
        <v>7664382</v>
      </c>
    </row>
    <row r="955" spans="1:2" ht="12.75">
      <c r="A955" s="203" t="s">
        <v>745</v>
      </c>
      <c r="B955" s="202">
        <v>7723140</v>
      </c>
    </row>
    <row r="956" spans="1:2" ht="12.75">
      <c r="A956" s="203" t="s">
        <v>754</v>
      </c>
      <c r="B956" s="202">
        <v>10025873</v>
      </c>
    </row>
    <row r="957" spans="1:2" ht="12.75">
      <c r="A957" s="203" t="s">
        <v>755</v>
      </c>
      <c r="B957" s="202">
        <v>10026138</v>
      </c>
    </row>
    <row r="958" spans="1:2" ht="12.75">
      <c r="A958" s="203" t="s">
        <v>686</v>
      </c>
      <c r="B958" s="202">
        <v>1314563</v>
      </c>
    </row>
    <row r="959" spans="1:2" ht="12.75">
      <c r="A959" s="203" t="s">
        <v>744</v>
      </c>
      <c r="B959" s="202">
        <v>7719122</v>
      </c>
    </row>
    <row r="960" spans="1:2" ht="12.75">
      <c r="A960" s="203" t="s">
        <v>288</v>
      </c>
      <c r="B960" s="202">
        <v>85449</v>
      </c>
    </row>
    <row r="961" spans="1:2" ht="12.75">
      <c r="A961" s="203" t="s">
        <v>494</v>
      </c>
      <c r="B961" s="202">
        <v>88891</v>
      </c>
    </row>
    <row r="962" spans="1:2" ht="12.75">
      <c r="A962" s="203" t="s">
        <v>394</v>
      </c>
      <c r="B962" s="202">
        <v>54911</v>
      </c>
    </row>
    <row r="963" spans="1:2" ht="12.75">
      <c r="A963" s="203" t="s">
        <v>777</v>
      </c>
      <c r="B963" s="202">
        <v>18378897</v>
      </c>
    </row>
    <row r="964" spans="1:2" ht="12.75">
      <c r="A964" s="203" t="s">
        <v>289</v>
      </c>
      <c r="B964" s="202">
        <v>156105</v>
      </c>
    </row>
    <row r="965" spans="1:2" ht="12.75">
      <c r="A965" s="203" t="s">
        <v>351</v>
      </c>
      <c r="B965" s="202">
        <v>1155</v>
      </c>
    </row>
    <row r="966" spans="1:2" ht="12.75">
      <c r="A966" s="203" t="s">
        <v>364</v>
      </c>
      <c r="B966" s="202">
        <v>2222</v>
      </c>
    </row>
    <row r="967" spans="1:2" ht="12.75">
      <c r="A967" s="203" t="s">
        <v>813</v>
      </c>
      <c r="B967" s="202">
        <v>53973981</v>
      </c>
    </row>
    <row r="968" spans="1:2" ht="12.75">
      <c r="A968" s="207" t="s">
        <v>867</v>
      </c>
      <c r="B968" s="206">
        <v>1221</v>
      </c>
    </row>
    <row r="969" spans="1:2" ht="12.75">
      <c r="A969" s="203" t="s">
        <v>716</v>
      </c>
      <c r="B969" s="202">
        <v>3564098</v>
      </c>
    </row>
    <row r="970" spans="1:2" ht="12.75">
      <c r="A970" s="203" t="s">
        <v>719</v>
      </c>
      <c r="B970" s="202">
        <v>3761533</v>
      </c>
    </row>
    <row r="971" spans="1:2" ht="12.75">
      <c r="A971" s="203" t="s">
        <v>290</v>
      </c>
      <c r="B971" s="202">
        <v>7758012</v>
      </c>
    </row>
    <row r="972" spans="1:2" ht="12.75">
      <c r="A972" s="207" t="s">
        <v>936</v>
      </c>
      <c r="B972" s="206">
        <v>151508</v>
      </c>
    </row>
    <row r="973" spans="1:2" ht="12.75">
      <c r="A973" s="203" t="s">
        <v>538</v>
      </c>
      <c r="B973" s="202">
        <v>106503</v>
      </c>
    </row>
    <row r="974" spans="1:2" ht="12.75">
      <c r="A974" s="203" t="s">
        <v>622</v>
      </c>
      <c r="B974" s="202">
        <v>366701</v>
      </c>
    </row>
    <row r="975" spans="1:2" ht="12.75">
      <c r="A975" s="203" t="s">
        <v>407</v>
      </c>
      <c r="B975" s="202">
        <v>57830</v>
      </c>
    </row>
    <row r="976" spans="1:2" ht="12.75">
      <c r="A976" s="203" t="s">
        <v>352</v>
      </c>
      <c r="B976" s="202">
        <v>1160</v>
      </c>
    </row>
    <row r="977" spans="1:2" ht="12.75">
      <c r="A977" s="203" t="s">
        <v>574</v>
      </c>
      <c r="B977" s="202">
        <v>123386</v>
      </c>
    </row>
    <row r="978" spans="1:2" ht="12.75">
      <c r="A978" s="203" t="s">
        <v>557</v>
      </c>
      <c r="B978" s="202">
        <v>114261</v>
      </c>
    </row>
    <row r="979" spans="1:2" ht="12.75">
      <c r="A979" s="203" t="s">
        <v>291</v>
      </c>
      <c r="B979" s="202">
        <v>115071</v>
      </c>
    </row>
    <row r="980" spans="1:2" ht="12.75">
      <c r="A980" s="203" t="s">
        <v>292</v>
      </c>
      <c r="B980" s="202">
        <v>107982</v>
      </c>
    </row>
    <row r="981" spans="1:2" ht="12.75">
      <c r="A981" s="203" t="s">
        <v>544</v>
      </c>
      <c r="B981" s="202">
        <v>108656</v>
      </c>
    </row>
    <row r="982" spans="1:2" ht="12.75">
      <c r="A982" s="203" t="s">
        <v>293</v>
      </c>
      <c r="B982" s="202">
        <v>75569</v>
      </c>
    </row>
    <row r="983" spans="1:2" ht="12.75">
      <c r="A983" s="203" t="s">
        <v>386</v>
      </c>
      <c r="B983" s="202">
        <v>51525</v>
      </c>
    </row>
    <row r="984" spans="1:2" ht="12.75">
      <c r="A984" s="203" t="s">
        <v>537</v>
      </c>
      <c r="B984" s="202">
        <v>106490</v>
      </c>
    </row>
    <row r="985" spans="1:2" ht="12.75">
      <c r="A985" s="203" t="s">
        <v>294</v>
      </c>
      <c r="B985" s="202">
        <v>106423</v>
      </c>
    </row>
    <row r="986" spans="1:2" ht="12.75">
      <c r="A986" s="203" t="s">
        <v>585</v>
      </c>
      <c r="B986" s="202">
        <v>129000</v>
      </c>
    </row>
    <row r="987" spans="1:2" ht="12.75">
      <c r="A987" s="203" t="s">
        <v>550</v>
      </c>
      <c r="B987" s="202">
        <v>110861</v>
      </c>
    </row>
    <row r="988" spans="1:2" ht="12.75">
      <c r="A988" s="203" t="s">
        <v>496</v>
      </c>
      <c r="B988" s="202">
        <v>91225</v>
      </c>
    </row>
    <row r="989" spans="1:2" ht="12.75">
      <c r="A989" s="203" t="s">
        <v>539</v>
      </c>
      <c r="B989" s="202">
        <v>106514</v>
      </c>
    </row>
    <row r="990" spans="1:2" ht="12.75">
      <c r="A990" s="203" t="s">
        <v>353</v>
      </c>
      <c r="B990" s="202">
        <v>1165</v>
      </c>
    </row>
    <row r="991" spans="1:2" ht="12.75">
      <c r="A991" s="203" t="s">
        <v>354</v>
      </c>
      <c r="B991" s="202">
        <v>1166</v>
      </c>
    </row>
    <row r="992" spans="1:2" ht="12.75">
      <c r="A992" s="203" t="s">
        <v>369</v>
      </c>
      <c r="B992" s="202">
        <v>16113</v>
      </c>
    </row>
    <row r="993" spans="1:2" ht="12.75">
      <c r="A993" s="203" t="s">
        <v>875</v>
      </c>
      <c r="B993" s="202">
        <v>50555</v>
      </c>
    </row>
    <row r="994" spans="1:2" ht="12.75">
      <c r="A994" s="203" t="s">
        <v>355</v>
      </c>
      <c r="B994" s="202">
        <v>1167</v>
      </c>
    </row>
    <row r="995" spans="1:2" ht="12.75">
      <c r="A995" s="203" t="s">
        <v>804</v>
      </c>
      <c r="B995" s="202">
        <v>36791045</v>
      </c>
    </row>
    <row r="996" spans="1:2" ht="12.75">
      <c r="A996" s="203" t="s">
        <v>356</v>
      </c>
      <c r="B996" s="202">
        <v>1168</v>
      </c>
    </row>
    <row r="997" spans="1:2" ht="12.75">
      <c r="A997" s="203" t="s">
        <v>475</v>
      </c>
      <c r="B997" s="202">
        <v>81072</v>
      </c>
    </row>
    <row r="998" spans="1:2" ht="12.75">
      <c r="A998" s="203" t="s">
        <v>503</v>
      </c>
      <c r="B998" s="202">
        <v>94597</v>
      </c>
    </row>
    <row r="999" spans="1:2" ht="12.75">
      <c r="A999" s="203" t="s">
        <v>467</v>
      </c>
      <c r="B999" s="202">
        <v>78922</v>
      </c>
    </row>
    <row r="1000" spans="1:2" ht="12.75">
      <c r="A1000" s="203" t="s">
        <v>295</v>
      </c>
      <c r="B1000" s="202">
        <v>7782492</v>
      </c>
    </row>
    <row r="1001" spans="1:2" ht="12.75">
      <c r="A1001" s="207" t="s">
        <v>948</v>
      </c>
      <c r="B1001" s="206">
        <v>7783791</v>
      </c>
    </row>
    <row r="1002" spans="1:2" ht="12.75">
      <c r="A1002" s="203" t="s">
        <v>296</v>
      </c>
      <c r="B1002" s="202">
        <v>7446346</v>
      </c>
    </row>
    <row r="1003" spans="1:2" ht="12.75">
      <c r="A1003" s="203" t="s">
        <v>357</v>
      </c>
      <c r="B1003" s="202">
        <v>1180</v>
      </c>
    </row>
    <row r="1004" spans="1:2" ht="12.75">
      <c r="A1004" s="203" t="s">
        <v>297</v>
      </c>
      <c r="B1004" s="202">
        <v>1175</v>
      </c>
    </row>
    <row r="1005" spans="1:2" ht="12.75">
      <c r="A1005" s="208" t="s">
        <v>297</v>
      </c>
      <c r="B1005" s="173">
        <v>7631869</v>
      </c>
    </row>
    <row r="1006" spans="1:2" ht="12.75">
      <c r="A1006" s="203" t="s">
        <v>297</v>
      </c>
      <c r="B1006" s="202">
        <v>7631869</v>
      </c>
    </row>
    <row r="1007" spans="1:2" ht="12.75">
      <c r="A1007" s="208" t="s">
        <v>951</v>
      </c>
      <c r="B1007" s="173">
        <v>14464461</v>
      </c>
    </row>
    <row r="1008" spans="1:2" ht="12.75">
      <c r="A1008" s="208" t="s">
        <v>952</v>
      </c>
      <c r="B1008" s="173">
        <v>14808607</v>
      </c>
    </row>
    <row r="1009" spans="1:2" ht="12.75">
      <c r="A1009" s="203" t="s">
        <v>738</v>
      </c>
      <c r="B1009" s="202">
        <v>7440224</v>
      </c>
    </row>
    <row r="1010" spans="1:2" ht="12.75">
      <c r="A1010" s="203" t="s">
        <v>358</v>
      </c>
      <c r="B1010" s="202">
        <v>1181</v>
      </c>
    </row>
    <row r="1011" spans="1:2" ht="12.75">
      <c r="A1011" s="207" t="s">
        <v>953</v>
      </c>
      <c r="B1011" s="206">
        <v>15096523</v>
      </c>
    </row>
    <row r="1012" spans="1:2" ht="12.75">
      <c r="A1012" s="207" t="s">
        <v>934</v>
      </c>
      <c r="B1012" s="206">
        <v>143339</v>
      </c>
    </row>
    <row r="1013" spans="1:2" ht="12.75">
      <c r="A1013" s="203" t="s">
        <v>298</v>
      </c>
      <c r="B1013" s="202">
        <v>10588019</v>
      </c>
    </row>
    <row r="1014" spans="1:2" ht="12.75">
      <c r="A1014" s="207" t="s">
        <v>947</v>
      </c>
      <c r="B1014" s="206">
        <v>7681494</v>
      </c>
    </row>
    <row r="1015" spans="1:2" ht="12.75">
      <c r="A1015" s="203" t="s">
        <v>299</v>
      </c>
      <c r="B1015" s="202">
        <v>1310732</v>
      </c>
    </row>
    <row r="1016" spans="1:2" ht="12.75">
      <c r="A1016" s="203" t="s">
        <v>588</v>
      </c>
      <c r="B1016" s="202">
        <v>132274</v>
      </c>
    </row>
    <row r="1017" spans="1:2" ht="12.75">
      <c r="A1017" s="203" t="s">
        <v>584</v>
      </c>
      <c r="B1017" s="202">
        <v>128449</v>
      </c>
    </row>
    <row r="1018" spans="1:2" ht="12.75">
      <c r="A1018" s="203" t="s">
        <v>359</v>
      </c>
      <c r="B1018" s="202">
        <v>1185</v>
      </c>
    </row>
    <row r="1019" spans="1:2" ht="12.75">
      <c r="A1019" s="203" t="s">
        <v>758</v>
      </c>
      <c r="B1019" s="202">
        <v>10048132</v>
      </c>
    </row>
    <row r="1020" spans="1:2" ht="12.75">
      <c r="A1020" s="203" t="s">
        <v>722</v>
      </c>
      <c r="B1020" s="202">
        <v>3810740</v>
      </c>
    </row>
    <row r="1021" spans="1:2" ht="12.75">
      <c r="A1021" s="203" t="s">
        <v>779</v>
      </c>
      <c r="B1021" s="202">
        <v>18883664</v>
      </c>
    </row>
    <row r="1022" spans="1:2" ht="12.75">
      <c r="A1022" s="203" t="s">
        <v>300</v>
      </c>
      <c r="B1022" s="202">
        <v>7789062</v>
      </c>
    </row>
    <row r="1023" spans="1:2" ht="12.75">
      <c r="A1023" s="203" t="s">
        <v>75</v>
      </c>
      <c r="B1023" s="202">
        <v>100425</v>
      </c>
    </row>
    <row r="1024" spans="1:2" ht="12.75">
      <c r="A1024" s="203" t="s">
        <v>511</v>
      </c>
      <c r="B1024" s="202">
        <v>96093</v>
      </c>
    </row>
    <row r="1025" spans="1:2" ht="12.75">
      <c r="A1025" s="203" t="s">
        <v>506</v>
      </c>
      <c r="B1025" s="202">
        <v>95067</v>
      </c>
    </row>
    <row r="1026" spans="1:2" ht="12.75">
      <c r="A1026" s="203" t="s">
        <v>301</v>
      </c>
      <c r="B1026" s="202">
        <v>9960</v>
      </c>
    </row>
    <row r="1027" spans="1:2" ht="12.75">
      <c r="A1027" s="203" t="s">
        <v>302</v>
      </c>
      <c r="B1027" s="202">
        <v>7446095</v>
      </c>
    </row>
    <row r="1028" spans="1:2" ht="12.75">
      <c r="A1028" s="203" t="s">
        <v>707</v>
      </c>
      <c r="B1028" s="202">
        <v>2551624</v>
      </c>
    </row>
    <row r="1029" spans="1:2" ht="12.75">
      <c r="A1029" s="203" t="s">
        <v>303</v>
      </c>
      <c r="B1029" s="202">
        <v>7446719</v>
      </c>
    </row>
    <row r="1030" spans="1:2" ht="12.75">
      <c r="A1030" s="203" t="s">
        <v>304</v>
      </c>
      <c r="B1030" s="202">
        <v>7664939</v>
      </c>
    </row>
    <row r="1031" spans="1:2" ht="12.75">
      <c r="A1031" s="209" t="s">
        <v>871</v>
      </c>
      <c r="B1031" s="203">
        <v>9961</v>
      </c>
    </row>
    <row r="1032" spans="1:2" ht="12.75">
      <c r="A1032" s="203" t="s">
        <v>360</v>
      </c>
      <c r="B1032" s="202">
        <v>1190</v>
      </c>
    </row>
    <row r="1033" spans="1:2" ht="12.75">
      <c r="A1033" s="203" t="s">
        <v>815</v>
      </c>
      <c r="B1033" s="202">
        <v>54965241</v>
      </c>
    </row>
    <row r="1034" spans="1:2" ht="12.75">
      <c r="A1034" s="209" t="s">
        <v>854</v>
      </c>
      <c r="B1034" s="203">
        <v>540885</v>
      </c>
    </row>
    <row r="1035" spans="1:2" ht="12.75">
      <c r="A1035" s="203" t="s">
        <v>675</v>
      </c>
      <c r="B1035" s="202">
        <v>846504</v>
      </c>
    </row>
    <row r="1036" spans="1:2" ht="12.75">
      <c r="A1036" s="203" t="s">
        <v>525</v>
      </c>
      <c r="B1036" s="202">
        <v>100210</v>
      </c>
    </row>
    <row r="1037" spans="1:2" ht="12.75">
      <c r="A1037" s="203" t="s">
        <v>453</v>
      </c>
      <c r="B1037" s="202">
        <v>75650</v>
      </c>
    </row>
    <row r="1038" spans="1:2" ht="12.75">
      <c r="A1038" s="207" t="s">
        <v>941</v>
      </c>
      <c r="B1038" s="206">
        <v>1189851</v>
      </c>
    </row>
    <row r="1039" spans="1:2" ht="12.75">
      <c r="A1039" s="203" t="s">
        <v>409</v>
      </c>
      <c r="B1039" s="202">
        <v>58220</v>
      </c>
    </row>
    <row r="1040" spans="1:2" ht="12.75">
      <c r="A1040" s="203" t="s">
        <v>620</v>
      </c>
      <c r="B1040" s="202">
        <v>315377</v>
      </c>
    </row>
    <row r="1041" spans="1:2" ht="12.75">
      <c r="A1041" s="210" t="s">
        <v>982</v>
      </c>
      <c r="B1041" s="210">
        <v>999999991</v>
      </c>
    </row>
    <row r="1042" spans="1:2" ht="12.75">
      <c r="A1042" s="203" t="s">
        <v>955</v>
      </c>
      <c r="B1042" s="202">
        <v>25167833</v>
      </c>
    </row>
    <row r="1043" spans="1:2" ht="12.75">
      <c r="A1043" s="203" t="s">
        <v>678</v>
      </c>
      <c r="B1043" s="202">
        <v>961115</v>
      </c>
    </row>
    <row r="1044" spans="1:2" ht="12.75">
      <c r="A1044" s="203" t="s">
        <v>425</v>
      </c>
      <c r="B1044" s="202">
        <v>64755</v>
      </c>
    </row>
    <row r="1045" spans="1:2" ht="12.75">
      <c r="A1045" s="203" t="s">
        <v>633</v>
      </c>
      <c r="B1045" s="202">
        <v>509148</v>
      </c>
    </row>
    <row r="1046" spans="1:2" ht="12.75">
      <c r="A1046" s="203" t="s">
        <v>380</v>
      </c>
      <c r="B1046" s="202">
        <v>50351</v>
      </c>
    </row>
    <row r="1047" spans="1:2" ht="12.75">
      <c r="A1047" s="203" t="s">
        <v>739</v>
      </c>
      <c r="B1047" s="202">
        <v>7440280</v>
      </c>
    </row>
    <row r="1048" spans="1:2" ht="12.75">
      <c r="A1048" s="203" t="s">
        <v>305</v>
      </c>
      <c r="B1048" s="202">
        <v>62555</v>
      </c>
    </row>
    <row r="1049" spans="1:2" ht="12.75">
      <c r="A1049" s="203" t="s">
        <v>603</v>
      </c>
      <c r="B1049" s="202">
        <v>154427</v>
      </c>
    </row>
    <row r="1050" spans="1:2" ht="12.75">
      <c r="A1050" s="203" t="s">
        <v>883</v>
      </c>
      <c r="B1050" s="202">
        <v>62566</v>
      </c>
    </row>
    <row r="1051" spans="1:2" ht="12.75">
      <c r="A1051" s="203" t="s">
        <v>685</v>
      </c>
      <c r="B1051" s="202">
        <v>1314201</v>
      </c>
    </row>
    <row r="1052" spans="1:2" ht="12.75">
      <c r="A1052" s="203" t="s">
        <v>743</v>
      </c>
      <c r="B1052" s="202">
        <v>7550450</v>
      </c>
    </row>
    <row r="1053" spans="1:2" ht="12.75">
      <c r="A1053" s="203" t="s">
        <v>361</v>
      </c>
      <c r="B1053" s="202">
        <v>1200</v>
      </c>
    </row>
    <row r="1054" spans="1:2" ht="12.75">
      <c r="A1054" s="203" t="s">
        <v>812</v>
      </c>
      <c r="B1054" s="202">
        <v>49842071</v>
      </c>
    </row>
    <row r="1055" spans="1:2" ht="12.75">
      <c r="A1055" s="203" t="s">
        <v>21</v>
      </c>
      <c r="B1055" s="202">
        <v>108883</v>
      </c>
    </row>
    <row r="1056" spans="1:2" ht="12.75">
      <c r="A1056" s="203" t="s">
        <v>956</v>
      </c>
      <c r="B1056" s="202">
        <v>26471625</v>
      </c>
    </row>
    <row r="1057" spans="1:2" ht="12.75">
      <c r="A1057" s="203" t="s">
        <v>306</v>
      </c>
      <c r="B1057" s="202">
        <v>584849</v>
      </c>
    </row>
    <row r="1058" spans="1:2" ht="12.75">
      <c r="A1058" s="203" t="s">
        <v>307</v>
      </c>
      <c r="B1058" s="202">
        <v>91087</v>
      </c>
    </row>
    <row r="1059" spans="1:2" ht="12.75">
      <c r="A1059" s="203" t="s">
        <v>806</v>
      </c>
      <c r="B1059" s="202">
        <v>38998753</v>
      </c>
    </row>
    <row r="1060" spans="1:2" ht="12.75">
      <c r="A1060" s="203" t="s">
        <v>805</v>
      </c>
      <c r="B1060" s="202">
        <v>37871004</v>
      </c>
    </row>
    <row r="1061" spans="1:2" ht="12.75">
      <c r="A1061" s="203" t="s">
        <v>816</v>
      </c>
      <c r="B1061" s="202">
        <v>55684941</v>
      </c>
    </row>
    <row r="1062" spans="1:2" ht="12.75">
      <c r="A1062" s="203" t="s">
        <v>801</v>
      </c>
      <c r="B1062" s="202">
        <v>34465468</v>
      </c>
    </row>
    <row r="1063" spans="1:2" ht="12.75">
      <c r="A1063" s="203" t="s">
        <v>373</v>
      </c>
      <c r="B1063" s="202">
        <v>43101</v>
      </c>
    </row>
    <row r="1064" spans="1:2" ht="12.75">
      <c r="A1064" s="203" t="s">
        <v>798</v>
      </c>
      <c r="B1064" s="202">
        <v>30402154</v>
      </c>
    </row>
    <row r="1065" spans="1:2" ht="12.75">
      <c r="A1065" s="203" t="s">
        <v>803</v>
      </c>
      <c r="B1065" s="202">
        <v>36088229</v>
      </c>
    </row>
    <row r="1066" spans="1:2" ht="12.75">
      <c r="A1066" s="203" t="s">
        <v>817</v>
      </c>
      <c r="B1066" s="202">
        <v>55722275</v>
      </c>
    </row>
    <row r="1067" spans="1:2" ht="12.75">
      <c r="A1067" s="203" t="s">
        <v>811</v>
      </c>
      <c r="B1067" s="202">
        <v>41903575</v>
      </c>
    </row>
    <row r="1068" spans="1:2" ht="12.75">
      <c r="A1068" s="203" t="s">
        <v>949</v>
      </c>
      <c r="B1068" s="202">
        <v>8001352</v>
      </c>
    </row>
    <row r="1069" spans="1:2" ht="12.75">
      <c r="A1069" s="201" t="s">
        <v>818</v>
      </c>
      <c r="B1069" s="202">
        <v>55738540</v>
      </c>
    </row>
    <row r="1070" spans="1:2" ht="12.75">
      <c r="A1070" s="205" t="s">
        <v>957</v>
      </c>
      <c r="B1070" s="206">
        <v>77536686</v>
      </c>
    </row>
    <row r="1071" spans="1:2" ht="12.75">
      <c r="A1071" s="203" t="s">
        <v>612</v>
      </c>
      <c r="B1071" s="202">
        <v>299752</v>
      </c>
    </row>
    <row r="1072" spans="1:2" ht="12.75">
      <c r="A1072" s="203" t="s">
        <v>796</v>
      </c>
      <c r="B1072" s="202">
        <v>28911015</v>
      </c>
    </row>
    <row r="1073" spans="1:2" ht="12.75">
      <c r="A1073" s="203" t="s">
        <v>581</v>
      </c>
      <c r="B1073" s="202">
        <v>126738</v>
      </c>
    </row>
    <row r="1074" spans="1:2" ht="12.75">
      <c r="A1074" s="203" t="s">
        <v>390</v>
      </c>
      <c r="B1074" s="202">
        <v>52686</v>
      </c>
    </row>
    <row r="1075" spans="1:2" ht="12.75">
      <c r="A1075" s="203" t="s">
        <v>308</v>
      </c>
      <c r="B1075" s="202">
        <v>79016</v>
      </c>
    </row>
    <row r="1076" spans="1:2" ht="12.75">
      <c r="A1076" s="203" t="s">
        <v>454</v>
      </c>
      <c r="B1076" s="202">
        <v>75694</v>
      </c>
    </row>
    <row r="1077" spans="1:2" ht="12.75">
      <c r="A1077" s="210" t="s">
        <v>983</v>
      </c>
      <c r="B1077" s="210">
        <v>999999992</v>
      </c>
    </row>
    <row r="1078" spans="1:2" ht="12.75">
      <c r="A1078" s="210" t="s">
        <v>984</v>
      </c>
      <c r="B1078" s="210">
        <v>999999993</v>
      </c>
    </row>
    <row r="1079" spans="1:2" ht="12.75">
      <c r="A1079" s="203" t="s">
        <v>463</v>
      </c>
      <c r="B1079" s="202">
        <v>78400</v>
      </c>
    </row>
    <row r="1080" spans="1:2" ht="12.75">
      <c r="A1080" s="203" t="s">
        <v>309</v>
      </c>
      <c r="B1080" s="202">
        <v>121448</v>
      </c>
    </row>
    <row r="1081" spans="1:2" ht="12.75">
      <c r="A1081" s="203" t="s">
        <v>556</v>
      </c>
      <c r="B1081" s="202">
        <v>112492</v>
      </c>
    </row>
    <row r="1082" spans="1:2" ht="12.75">
      <c r="A1082" s="201" t="s">
        <v>451</v>
      </c>
      <c r="B1082" s="202">
        <v>75467</v>
      </c>
    </row>
    <row r="1083" spans="1:2" ht="12.75">
      <c r="A1083" s="203" t="s">
        <v>692</v>
      </c>
      <c r="B1083" s="202">
        <v>1582098</v>
      </c>
    </row>
    <row r="1084" spans="1:2" ht="12.75">
      <c r="A1084" s="203" t="s">
        <v>768</v>
      </c>
      <c r="B1084" s="202">
        <v>13647353</v>
      </c>
    </row>
    <row r="1085" spans="1:2" ht="12.75">
      <c r="A1085" s="203" t="s">
        <v>986</v>
      </c>
      <c r="B1085" s="202">
        <v>25551137</v>
      </c>
    </row>
    <row r="1086" spans="1:2" ht="12.75">
      <c r="A1086" s="203" t="s">
        <v>583</v>
      </c>
      <c r="B1086" s="202">
        <v>127480</v>
      </c>
    </row>
    <row r="1087" spans="1:2" ht="12.75">
      <c r="A1087" s="203" t="s">
        <v>634</v>
      </c>
      <c r="B1087" s="202">
        <v>512561</v>
      </c>
    </row>
    <row r="1088" spans="1:2" ht="12.75">
      <c r="A1088" s="203" t="s">
        <v>462</v>
      </c>
      <c r="B1088" s="202">
        <v>78308</v>
      </c>
    </row>
    <row r="1089" spans="1:2" ht="12.75">
      <c r="A1089" s="203" t="s">
        <v>562</v>
      </c>
      <c r="B1089" s="202">
        <v>115866</v>
      </c>
    </row>
    <row r="1090" spans="1:2" ht="12.75">
      <c r="A1090" s="203" t="s">
        <v>528</v>
      </c>
      <c r="B1090" s="202">
        <v>101020</v>
      </c>
    </row>
    <row r="1091" spans="1:2" ht="12.75">
      <c r="A1091" s="201" t="s">
        <v>388</v>
      </c>
      <c r="B1091" s="202">
        <v>52244</v>
      </c>
    </row>
    <row r="1092" spans="1:2" ht="12.75">
      <c r="A1092" s="201" t="s">
        <v>580</v>
      </c>
      <c r="B1092" s="202">
        <v>126727</v>
      </c>
    </row>
    <row r="1093" spans="1:2" ht="12.75">
      <c r="A1093" s="201" t="s">
        <v>432</v>
      </c>
      <c r="B1093" s="202">
        <v>68768</v>
      </c>
    </row>
    <row r="1094" spans="1:2" ht="12.75">
      <c r="A1094" s="201" t="s">
        <v>824</v>
      </c>
      <c r="B1094" s="202">
        <v>62450060</v>
      </c>
    </row>
    <row r="1095" spans="1:2" ht="12.75">
      <c r="A1095" s="201" t="s">
        <v>825</v>
      </c>
      <c r="B1095" s="202">
        <v>62450071</v>
      </c>
    </row>
    <row r="1096" spans="1:2" ht="12.75">
      <c r="A1096" s="203" t="s">
        <v>439</v>
      </c>
      <c r="B1096" s="202">
        <v>72571</v>
      </c>
    </row>
    <row r="1097" spans="1:2" ht="12.75">
      <c r="A1097" s="203" t="s">
        <v>427</v>
      </c>
      <c r="B1097" s="202">
        <v>66751</v>
      </c>
    </row>
    <row r="1098" spans="1:2" ht="12.75">
      <c r="A1098" s="207" t="s">
        <v>954</v>
      </c>
      <c r="B1098" s="206">
        <v>23501817</v>
      </c>
    </row>
    <row r="1099" spans="1:2" ht="12.75">
      <c r="A1099" s="203" t="s">
        <v>310</v>
      </c>
      <c r="B1099" s="202">
        <v>51796</v>
      </c>
    </row>
    <row r="1100" spans="1:2" ht="12.75">
      <c r="A1100" s="203" t="s">
        <v>794</v>
      </c>
      <c r="B1100" s="202">
        <v>26995915</v>
      </c>
    </row>
    <row r="1101" spans="1:2" ht="12.75">
      <c r="A1101" s="203" t="s">
        <v>523</v>
      </c>
      <c r="B1101" s="202">
        <v>99661</v>
      </c>
    </row>
    <row r="1102" spans="1:2" ht="12.75">
      <c r="A1102" s="203" t="s">
        <v>311</v>
      </c>
      <c r="B1102" s="202">
        <v>7440622</v>
      </c>
    </row>
    <row r="1103" spans="1:2" ht="12.75">
      <c r="A1103" s="203" t="s">
        <v>942</v>
      </c>
      <c r="B1103" s="202">
        <v>1314621</v>
      </c>
    </row>
    <row r="1104" spans="1:2" ht="12.75">
      <c r="A1104" s="203" t="s">
        <v>600</v>
      </c>
      <c r="B1104" s="202">
        <v>143679</v>
      </c>
    </row>
    <row r="1105" spans="1:2" ht="12.75">
      <c r="A1105" s="203" t="s">
        <v>700</v>
      </c>
      <c r="B1105" s="202">
        <v>2068782</v>
      </c>
    </row>
    <row r="1106" spans="1:2" ht="12.75">
      <c r="A1106" s="203" t="s">
        <v>313</v>
      </c>
      <c r="B1106" s="202">
        <v>108054</v>
      </c>
    </row>
    <row r="1107" spans="1:2" ht="12.75">
      <c r="A1107" s="203" t="s">
        <v>656</v>
      </c>
      <c r="B1107" s="202">
        <v>593602</v>
      </c>
    </row>
    <row r="1108" spans="1:2" ht="12.75">
      <c r="A1108" s="203" t="s">
        <v>314</v>
      </c>
      <c r="B1108" s="202">
        <v>75014</v>
      </c>
    </row>
    <row r="1109" spans="1:2" ht="12.75">
      <c r="A1109" s="203" t="s">
        <v>445</v>
      </c>
      <c r="B1109" s="202">
        <v>75025</v>
      </c>
    </row>
    <row r="1110" spans="1:2" ht="12.75">
      <c r="A1110" s="203" t="s">
        <v>315</v>
      </c>
      <c r="B1110" s="202">
        <v>75354</v>
      </c>
    </row>
    <row r="1111" spans="1:2" ht="12.75">
      <c r="A1111" s="203" t="s">
        <v>374</v>
      </c>
      <c r="B1111" s="202">
        <v>43104</v>
      </c>
    </row>
    <row r="1112" spans="1:2" ht="12.75">
      <c r="A1112" s="203" t="s">
        <v>476</v>
      </c>
      <c r="B1112" s="202">
        <v>81812</v>
      </c>
    </row>
    <row r="1113" spans="1:2" ht="12.75">
      <c r="A1113" s="203" t="s">
        <v>363</v>
      </c>
      <c r="B1113" s="202">
        <v>1206</v>
      </c>
    </row>
    <row r="1114" spans="1:2" ht="12.75">
      <c r="A1114" s="203" t="s">
        <v>943</v>
      </c>
      <c r="B1114" s="202">
        <v>1330207</v>
      </c>
    </row>
    <row r="1115" spans="1:2" ht="12.75">
      <c r="A1115" s="203" t="s">
        <v>74</v>
      </c>
      <c r="B1115" s="202">
        <v>7440666</v>
      </c>
    </row>
    <row r="1116" spans="1:2" ht="12.75">
      <c r="A1116" s="203" t="s">
        <v>684</v>
      </c>
      <c r="B1116" s="202">
        <v>1314132</v>
      </c>
    </row>
    <row r="1117" spans="1:2" ht="12.75">
      <c r="A1117" s="203" t="s">
        <v>760</v>
      </c>
      <c r="B1117" s="202">
        <v>12122677</v>
      </c>
    </row>
  </sheetData>
  <sheetProtection/>
  <dataValidations count="2">
    <dataValidation showInputMessage="1" showErrorMessage="1" sqref="A673"/>
    <dataValidation errorStyle="information" type="custom" allowBlank="1" showErrorMessage="1" errorTitle="HDI" error="Please see HDI Emissions Calculator tab for how to proceed " sqref="B673">
      <formula1>NOT(IF(822060,28182812))</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V146"/>
  <sheetViews>
    <sheetView zoomScale="115" zoomScaleNormal="115" zoomScalePageLayoutView="0" workbookViewId="0" topLeftCell="A1">
      <selection activeCell="J3" sqref="J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3" customWidth="1"/>
    <col min="15" max="15" width="12.140625" style="23" customWidth="1"/>
    <col min="16" max="17" width="12.8515625" style="23" customWidth="1"/>
    <col min="18" max="18" width="12.8515625" style="0" customWidth="1"/>
  </cols>
  <sheetData>
    <row r="1" spans="1:17" ht="65.25" customHeight="1" thickBot="1" thickTop="1">
      <c r="A1" s="259" t="s">
        <v>852</v>
      </c>
      <c r="B1" s="260"/>
      <c r="C1" s="260"/>
      <c r="D1" s="260"/>
      <c r="E1" s="260"/>
      <c r="F1" s="260"/>
      <c r="G1" s="261"/>
      <c r="H1" s="151"/>
      <c r="I1" s="257" t="s">
        <v>961</v>
      </c>
      <c r="J1" s="258"/>
      <c r="K1" s="151"/>
      <c r="L1" s="152"/>
      <c r="M1" s="152"/>
      <c r="O1" s="262" t="s">
        <v>960</v>
      </c>
      <c r="P1" s="263"/>
      <c r="Q1" s="264"/>
    </row>
    <row r="2" spans="1:10" ht="27" thickBot="1">
      <c r="A2" s="11" t="str">
        <f>'Usage Sheet'!$A$18</f>
        <v>Primer</v>
      </c>
      <c r="F2" s="7" t="s">
        <v>51</v>
      </c>
      <c r="G2" s="2" t="s">
        <v>60</v>
      </c>
      <c r="I2" s="144" t="s">
        <v>9</v>
      </c>
      <c r="J2" s="144" t="s">
        <v>851</v>
      </c>
    </row>
    <row r="3" spans="1:17" ht="13.5" thickBot="1">
      <c r="A3" s="6" t="s">
        <v>4</v>
      </c>
      <c r="B3" s="1" t="s">
        <v>5</v>
      </c>
      <c r="C3" s="153" t="e">
        <f>'Usage Sheet'!$J$18</f>
        <v>#DIV/0!</v>
      </c>
      <c r="D3" s="6" t="s">
        <v>6</v>
      </c>
      <c r="E3" s="153" t="e">
        <f>IF(F3="y",G3,'Usage Sheet'!K18)</f>
        <v>#DIV/0!</v>
      </c>
      <c r="F3" s="8"/>
      <c r="G3" s="8"/>
      <c r="I3" s="146" t="s">
        <v>986</v>
      </c>
      <c r="J3" s="145">
        <f>VLOOKUP(I3,'CAS List'!H2:I866,2,FALSE)</f>
        <v>25551137</v>
      </c>
      <c r="O3" s="248" t="s">
        <v>841</v>
      </c>
      <c r="P3" s="249"/>
      <c r="Q3" s="250"/>
    </row>
    <row r="4" spans="1:17" ht="12.75">
      <c r="A4" s="6" t="s">
        <v>8</v>
      </c>
      <c r="C4" s="6" t="s">
        <v>7</v>
      </c>
      <c r="E4" s="6" t="s">
        <v>13</v>
      </c>
      <c r="O4" s="251"/>
      <c r="P4" s="252"/>
      <c r="Q4" s="253"/>
    </row>
    <row r="5" spans="1:17" ht="13.5" thickBot="1">
      <c r="A5" s="8"/>
      <c r="C5" s="8"/>
      <c r="E5" s="3">
        <f>IF(A5="",C5*8.34,A5)</f>
        <v>0</v>
      </c>
      <c r="O5" s="254"/>
      <c r="P5" s="255"/>
      <c r="Q5" s="256"/>
    </row>
    <row r="6" spans="1:12" ht="15.75">
      <c r="A6" s="12">
        <f>'Usage Sheet'!$B$18</f>
        <v>0</v>
      </c>
      <c r="G6" s="5"/>
      <c r="H6" s="29"/>
      <c r="I6" s="24" t="s">
        <v>72</v>
      </c>
      <c r="J6" s="23"/>
      <c r="K6" s="23"/>
      <c r="L6" s="23"/>
    </row>
    <row r="7" spans="1:17" ht="12.75">
      <c r="A7" s="2" t="s">
        <v>9</v>
      </c>
      <c r="B7" t="s">
        <v>50</v>
      </c>
      <c r="C7" s="2" t="s">
        <v>10</v>
      </c>
      <c r="D7" s="2" t="s">
        <v>11</v>
      </c>
      <c r="E7" s="2" t="s">
        <v>12</v>
      </c>
      <c r="F7" s="2" t="s">
        <v>14</v>
      </c>
      <c r="G7" s="5"/>
      <c r="H7" s="4"/>
      <c r="I7" s="23" t="s">
        <v>842</v>
      </c>
      <c r="J7" s="23" t="s">
        <v>9</v>
      </c>
      <c r="K7" s="23" t="s">
        <v>50</v>
      </c>
      <c r="L7" s="23" t="s">
        <v>11</v>
      </c>
      <c r="M7" s="23" t="s">
        <v>12</v>
      </c>
      <c r="O7" s="154"/>
      <c r="P7" s="155" t="s">
        <v>69</v>
      </c>
      <c r="Q7" s="156"/>
    </row>
    <row r="8" spans="1:17" ht="15.75" customHeight="1">
      <c r="A8" s="142" t="e">
        <f>VLOOKUP(B8,'CAS List'!$E$2:$F$863,2,FALSE)</f>
        <v>#N/A</v>
      </c>
      <c r="B8" s="143"/>
      <c r="C8" s="10"/>
      <c r="D8" s="16" t="e">
        <f>IF(F8="y",E$5*C$3*(C8/100)*(1-('Usage Sheet'!$B$11/100)),E$5*C$3*(C8/100))</f>
        <v>#DIV/0!</v>
      </c>
      <c r="E8" s="16" t="e">
        <f>IF(F8="y",E$5*E$3*(C8/100)*(1-('Usage Sheet'!$B$11/100)),E$5*E$3*(C8/100))</f>
        <v>#DIV/0!</v>
      </c>
      <c r="F8" s="9"/>
      <c r="G8" s="4"/>
      <c r="H8" s="4"/>
      <c r="I8" s="126">
        <f aca="true" t="shared" si="0" ref="I8:I27">$A$6</f>
        <v>0</v>
      </c>
      <c r="J8" s="127" t="e">
        <f aca="true" t="shared" si="1" ref="J8:J27">A8</f>
        <v>#N/A</v>
      </c>
      <c r="K8" s="126">
        <f aca="true" t="shared" si="2" ref="K8:K27">B8</f>
        <v>0</v>
      </c>
      <c r="L8" s="128" t="e">
        <f aca="true" t="shared" si="3" ref="L8:L27">D8</f>
        <v>#DIV/0!</v>
      </c>
      <c r="M8" s="128" t="e">
        <f aca="true" t="shared" si="4" ref="M8:M27">E8</f>
        <v>#DIV/0!</v>
      </c>
      <c r="N8" s="23">
        <v>1</v>
      </c>
      <c r="O8" s="155" t="s">
        <v>9</v>
      </c>
      <c r="P8" s="154" t="s">
        <v>70</v>
      </c>
      <c r="Q8" s="157" t="s">
        <v>71</v>
      </c>
    </row>
    <row r="9" spans="1:17" ht="12.75">
      <c r="A9" s="142" t="e">
        <f>VLOOKUP(B9,'CAS List'!$E$2:$F$863,2,FALSE)</f>
        <v>#N/A</v>
      </c>
      <c r="B9" s="143"/>
      <c r="C9" s="19"/>
      <c r="D9" s="16" t="e">
        <f>IF(F9="y",E$5*C$3*(C9/100)*(1-('Usage Sheet'!$B$11/100)),E$5*C$3*(C9/100))</f>
        <v>#DIV/0!</v>
      </c>
      <c r="E9" s="16" t="e">
        <f>IF(F9="y",E$5*E$3*(C9/100)*(1-('Usage Sheet'!$B$11/100)),E$5*E$3*(C9/100))</f>
        <v>#DIV/0!</v>
      </c>
      <c r="F9" s="9"/>
      <c r="G9" s="4"/>
      <c r="H9" s="20"/>
      <c r="I9" s="126">
        <f t="shared" si="0"/>
        <v>0</v>
      </c>
      <c r="J9" s="127" t="e">
        <f t="shared" si="1"/>
        <v>#N/A</v>
      </c>
      <c r="K9" s="126">
        <f t="shared" si="2"/>
        <v>0</v>
      </c>
      <c r="L9" s="128" t="e">
        <f t="shared" si="3"/>
        <v>#DIV/0!</v>
      </c>
      <c r="M9" s="128" t="e">
        <f t="shared" si="4"/>
        <v>#DIV/0!</v>
      </c>
      <c r="N9" s="23">
        <v>2</v>
      </c>
      <c r="O9" s="217" t="s">
        <v>985</v>
      </c>
      <c r="P9" s="215" t="e">
        <v>#DIV/0!</v>
      </c>
      <c r="Q9" s="216" t="e">
        <v>#DIV/0!</v>
      </c>
    </row>
    <row r="10" spans="1:17" ht="12.75">
      <c r="A10" s="142" t="e">
        <f>VLOOKUP(B10,'CAS List'!$E$2:$F$863,2,FALSE)</f>
        <v>#N/A</v>
      </c>
      <c r="B10" s="143"/>
      <c r="C10" s="19"/>
      <c r="D10" s="16" t="e">
        <f>IF(F10="y",E$5*C$3*(C10/100)*(1-('Usage Sheet'!$B$11/100)),E$5*C$3*(C10/100))</f>
        <v>#DIV/0!</v>
      </c>
      <c r="E10" s="16" t="e">
        <f>IF(F10="y",E$5*E$3*(C10/100)*(1-('Usage Sheet'!$B$11/100)),E$5*E$3*(C10/100))</f>
        <v>#DIV/0!</v>
      </c>
      <c r="F10" s="9"/>
      <c r="G10" s="4"/>
      <c r="H10" s="20"/>
      <c r="I10" s="126">
        <f t="shared" si="0"/>
        <v>0</v>
      </c>
      <c r="J10" s="127" t="e">
        <f t="shared" si="1"/>
        <v>#N/A</v>
      </c>
      <c r="K10" s="126">
        <f t="shared" si="2"/>
        <v>0</v>
      </c>
      <c r="L10" s="128" t="e">
        <f t="shared" si="3"/>
        <v>#DIV/0!</v>
      </c>
      <c r="M10" s="128" t="e">
        <f t="shared" si="4"/>
        <v>#DIV/0!</v>
      </c>
      <c r="N10" s="23">
        <v>3</v>
      </c>
      <c r="O10"/>
      <c r="P10"/>
      <c r="Q10"/>
    </row>
    <row r="11" spans="1:17" ht="12.75">
      <c r="A11" s="142" t="e">
        <f>VLOOKUP(B11,'CAS List'!$E$2:$F$863,2,FALSE)</f>
        <v>#N/A</v>
      </c>
      <c r="B11" s="143"/>
      <c r="C11" s="19"/>
      <c r="D11" s="16" t="e">
        <f>IF(F11="y",E$5*C$3*(C11/100)*(1-('Usage Sheet'!$B$11/100)),E$5*C$3*(C11/100))</f>
        <v>#DIV/0!</v>
      </c>
      <c r="E11" s="16" t="e">
        <f>IF(F11="y",E$5*E$3*(C11/100)*(1-('Usage Sheet'!$B$11/100)),E$5*E$3*(C11/100))</f>
        <v>#DIV/0!</v>
      </c>
      <c r="F11" s="18"/>
      <c r="G11" s="4"/>
      <c r="H11" s="4"/>
      <c r="I11" s="126">
        <f t="shared" si="0"/>
        <v>0</v>
      </c>
      <c r="J11" s="127" t="e">
        <f t="shared" si="1"/>
        <v>#N/A</v>
      </c>
      <c r="K11" s="126">
        <f t="shared" si="2"/>
        <v>0</v>
      </c>
      <c r="L11" s="128" t="e">
        <f t="shared" si="3"/>
        <v>#DIV/0!</v>
      </c>
      <c r="M11" s="128" t="e">
        <f t="shared" si="4"/>
        <v>#DIV/0!</v>
      </c>
      <c r="N11" s="23">
        <v>4</v>
      </c>
      <c r="O11"/>
      <c r="P11"/>
      <c r="Q11"/>
    </row>
    <row r="12" spans="1:17" ht="12.75">
      <c r="A12" s="142" t="e">
        <f>VLOOKUP(B12,'CAS List'!$E$2:$F$863,2,FALSE)</f>
        <v>#N/A</v>
      </c>
      <c r="B12" s="143"/>
      <c r="C12" s="19"/>
      <c r="D12" s="16" t="e">
        <f>IF(F12="y",E$5*C$3*(C12/100)*(1-('Usage Sheet'!$B$11/100)),E$5*C$3*(C12/100))</f>
        <v>#DIV/0!</v>
      </c>
      <c r="E12" s="16" t="e">
        <f>IF(F12="y",E$5*E$3*(C12/100)*(1-('Usage Sheet'!$B$11/100)),E$5*E$3*(C12/100))</f>
        <v>#DIV/0!</v>
      </c>
      <c r="F12" s="9"/>
      <c r="G12" s="4"/>
      <c r="H12" s="4"/>
      <c r="I12" s="126">
        <f t="shared" si="0"/>
        <v>0</v>
      </c>
      <c r="J12" s="127" t="e">
        <f t="shared" si="1"/>
        <v>#N/A</v>
      </c>
      <c r="K12" s="126">
        <f t="shared" si="2"/>
        <v>0</v>
      </c>
      <c r="L12" s="128" t="e">
        <f t="shared" si="3"/>
        <v>#DIV/0!</v>
      </c>
      <c r="M12" s="128" t="e">
        <f t="shared" si="4"/>
        <v>#DIV/0!</v>
      </c>
      <c r="N12" s="23">
        <v>5</v>
      </c>
      <c r="O12"/>
      <c r="P12"/>
      <c r="Q12"/>
    </row>
    <row r="13" spans="1:17" ht="12.75">
      <c r="A13" s="142" t="e">
        <f>VLOOKUP(B13,'CAS List'!$E$2:$F$863,2,FALSE)</f>
        <v>#N/A</v>
      </c>
      <c r="B13" s="143"/>
      <c r="C13" s="10"/>
      <c r="D13" s="16" t="e">
        <f>IF(F13="y",E$5*C$3*(C13/100)*(1-('Usage Sheet'!$B$11/100)),E$5*C$3*(C13/100))</f>
        <v>#DIV/0!</v>
      </c>
      <c r="E13" s="16" t="e">
        <f>IF(F13="y",E$5*E$3*(C13/100)*(1-('Usage Sheet'!$B$11/100)),E$5*E$3*(C13/100))</f>
        <v>#DIV/0!</v>
      </c>
      <c r="F13" s="9"/>
      <c r="G13" s="4"/>
      <c r="H13" s="4"/>
      <c r="I13" s="126">
        <f t="shared" si="0"/>
        <v>0</v>
      </c>
      <c r="J13" s="127" t="e">
        <f t="shared" si="1"/>
        <v>#N/A</v>
      </c>
      <c r="K13" s="126">
        <f t="shared" si="2"/>
        <v>0</v>
      </c>
      <c r="L13" s="128" t="e">
        <f t="shared" si="3"/>
        <v>#DIV/0!</v>
      </c>
      <c r="M13" s="128" t="e">
        <f t="shared" si="4"/>
        <v>#DIV/0!</v>
      </c>
      <c r="N13" s="23">
        <v>6</v>
      </c>
      <c r="O13"/>
      <c r="P13"/>
      <c r="Q13"/>
    </row>
    <row r="14" spans="1:17" ht="12.75">
      <c r="A14" s="142" t="e">
        <f>VLOOKUP(B14,'CAS List'!$E$2:$F$863,2,FALSE)</f>
        <v>#N/A</v>
      </c>
      <c r="B14" s="143"/>
      <c r="C14" s="10"/>
      <c r="D14" s="16" t="e">
        <f>IF(F14="y",E$5*C$3*(C14/100)*(1-('Usage Sheet'!$B$11/100)),E$5*C$3*(C14/100))</f>
        <v>#DIV/0!</v>
      </c>
      <c r="E14" s="16" t="e">
        <f>IF(F14="y",E$5*E$3*(C14/100)*(1-('Usage Sheet'!$B$11/100)),E$5*E$3*(C14/100))</f>
        <v>#DIV/0!</v>
      </c>
      <c r="F14" s="9"/>
      <c r="G14" s="4"/>
      <c r="H14" s="4"/>
      <c r="I14" s="126">
        <f t="shared" si="0"/>
        <v>0</v>
      </c>
      <c r="J14" s="127" t="e">
        <f t="shared" si="1"/>
        <v>#N/A</v>
      </c>
      <c r="K14" s="126">
        <f t="shared" si="2"/>
        <v>0</v>
      </c>
      <c r="L14" s="128" t="e">
        <f t="shared" si="3"/>
        <v>#DIV/0!</v>
      </c>
      <c r="M14" s="128" t="e">
        <f t="shared" si="4"/>
        <v>#DIV/0!</v>
      </c>
      <c r="N14" s="23">
        <v>7</v>
      </c>
      <c r="O14"/>
      <c r="P14"/>
      <c r="Q14"/>
    </row>
    <row r="15" spans="1:17" ht="12.75">
      <c r="A15" s="142" t="e">
        <f>VLOOKUP(B15,'CAS List'!$E$2:$F$863,2,FALSE)</f>
        <v>#N/A</v>
      </c>
      <c r="B15" s="143"/>
      <c r="C15" s="10"/>
      <c r="D15" s="16" t="e">
        <f>IF(F15="y",E$5*C$3*(C15/100)*(1-('Usage Sheet'!$B$11/100)),E$5*C$3*(C15/100))</f>
        <v>#DIV/0!</v>
      </c>
      <c r="E15" s="16" t="e">
        <f>IF(F15="y",E$5*E$3*(C15/100)*(1-('Usage Sheet'!$B$11/100)),E$5*E$3*(C15/100))</f>
        <v>#DIV/0!</v>
      </c>
      <c r="F15" s="18"/>
      <c r="G15" s="4"/>
      <c r="H15" s="4"/>
      <c r="I15" s="126">
        <f t="shared" si="0"/>
        <v>0</v>
      </c>
      <c r="J15" s="127" t="e">
        <f t="shared" si="1"/>
        <v>#N/A</v>
      </c>
      <c r="K15" s="126">
        <f t="shared" si="2"/>
        <v>0</v>
      </c>
      <c r="L15" s="128" t="e">
        <f t="shared" si="3"/>
        <v>#DIV/0!</v>
      </c>
      <c r="M15" s="128" t="e">
        <f t="shared" si="4"/>
        <v>#DIV/0!</v>
      </c>
      <c r="N15" s="23">
        <v>8</v>
      </c>
      <c r="O15"/>
      <c r="P15"/>
      <c r="Q15"/>
    </row>
    <row r="16" spans="1:17" ht="12.75">
      <c r="A16" s="142" t="e">
        <f>VLOOKUP(B16,'CAS List'!$E$2:$F$863,2,FALSE)</f>
        <v>#N/A</v>
      </c>
      <c r="B16" s="143"/>
      <c r="C16" s="10"/>
      <c r="D16" s="16" t="e">
        <f>IF(F16="y",E$5*C$3*(C16/100)*(1-('Usage Sheet'!$B$11/100)),E$5*C$3*(C16/100))</f>
        <v>#DIV/0!</v>
      </c>
      <c r="E16" s="16" t="e">
        <f>IF(F16="y",E$5*E$3*(C16/100)*(1-('Usage Sheet'!$B$11/100)),E$5*E$3*(C16/100))</f>
        <v>#DIV/0!</v>
      </c>
      <c r="F16" s="9"/>
      <c r="G16" s="4"/>
      <c r="H16" s="4"/>
      <c r="I16" s="126">
        <f t="shared" si="0"/>
        <v>0</v>
      </c>
      <c r="J16" s="127" t="e">
        <f t="shared" si="1"/>
        <v>#N/A</v>
      </c>
      <c r="K16" s="126">
        <f t="shared" si="2"/>
        <v>0</v>
      </c>
      <c r="L16" s="128" t="e">
        <f t="shared" si="3"/>
        <v>#DIV/0!</v>
      </c>
      <c r="M16" s="128" t="e">
        <f t="shared" si="4"/>
        <v>#DIV/0!</v>
      </c>
      <c r="N16" s="23">
        <v>9</v>
      </c>
      <c r="O16"/>
      <c r="P16"/>
      <c r="Q16"/>
    </row>
    <row r="17" spans="1:17" ht="12.75">
      <c r="A17" s="142" t="e">
        <f>VLOOKUP(B17,'CAS List'!$E$2:$F$863,2,FALSE)</f>
        <v>#N/A</v>
      </c>
      <c r="B17" s="143"/>
      <c r="C17" s="10"/>
      <c r="D17" s="16" t="e">
        <f>IF(F17="y",E$5*C$3*(C17/100)*(1-('Usage Sheet'!$B$11/100)),E$5*C$3*(C17/100))</f>
        <v>#DIV/0!</v>
      </c>
      <c r="E17" s="16" t="e">
        <f>IF(F17="y",E$5*E$3*(C17/100)*(1-('Usage Sheet'!$B$11/100)),E$5*E$3*(C17/100))</f>
        <v>#DIV/0!</v>
      </c>
      <c r="F17" s="9"/>
      <c r="G17" s="4"/>
      <c r="H17" s="4"/>
      <c r="I17" s="126">
        <f t="shared" si="0"/>
        <v>0</v>
      </c>
      <c r="J17" s="127" t="e">
        <f t="shared" si="1"/>
        <v>#N/A</v>
      </c>
      <c r="K17" s="126">
        <f t="shared" si="2"/>
        <v>0</v>
      </c>
      <c r="L17" s="128" t="e">
        <f t="shared" si="3"/>
        <v>#DIV/0!</v>
      </c>
      <c r="M17" s="128" t="e">
        <f t="shared" si="4"/>
        <v>#DIV/0!</v>
      </c>
      <c r="N17" s="23">
        <v>10</v>
      </c>
      <c r="O17"/>
      <c r="P17"/>
      <c r="Q17"/>
    </row>
    <row r="18" spans="1:17" ht="12.75">
      <c r="A18" s="142" t="e">
        <f>VLOOKUP(B18,'CAS List'!$E$2:$F$863,2,FALSE)</f>
        <v>#N/A</v>
      </c>
      <c r="B18" s="143"/>
      <c r="C18" s="10"/>
      <c r="D18" s="16" t="e">
        <f>IF(F18="y",E$5*C$3*(C18/100)*(1-('Usage Sheet'!$B$11/100)),E$5*C$3*(C18/100))</f>
        <v>#DIV/0!</v>
      </c>
      <c r="E18" s="16" t="e">
        <f>IF(F18="y",E$5*E$3*(C18/100)*(1-('Usage Sheet'!$B$11/100)),E$5*E$3*(C18/100))</f>
        <v>#DIV/0!</v>
      </c>
      <c r="F18" s="9"/>
      <c r="G18" s="4"/>
      <c r="H18" s="4"/>
      <c r="I18" s="126">
        <f t="shared" si="0"/>
        <v>0</v>
      </c>
      <c r="J18" s="127" t="e">
        <f t="shared" si="1"/>
        <v>#N/A</v>
      </c>
      <c r="K18" s="126">
        <f t="shared" si="2"/>
        <v>0</v>
      </c>
      <c r="L18" s="128" t="e">
        <f t="shared" si="3"/>
        <v>#DIV/0!</v>
      </c>
      <c r="M18" s="128" t="e">
        <f t="shared" si="4"/>
        <v>#DIV/0!</v>
      </c>
      <c r="N18" s="23">
        <v>11</v>
      </c>
      <c r="O18"/>
      <c r="P18"/>
      <c r="Q18"/>
    </row>
    <row r="19" spans="1:17" ht="12.75">
      <c r="A19" s="142" t="e">
        <f>VLOOKUP(B19,'CAS List'!$E$2:$F$863,2,FALSE)</f>
        <v>#N/A</v>
      </c>
      <c r="B19" s="143"/>
      <c r="C19" s="10"/>
      <c r="D19" s="16" t="e">
        <f>IF(F19="y",E$5*C$3*(C19/100)*(1-('Usage Sheet'!$B$11/100)),E$5*C$3*(C19/100))</f>
        <v>#DIV/0!</v>
      </c>
      <c r="E19" s="16" t="e">
        <f>IF(F19="y",E$5*E$3*(C19/100)*(1-('Usage Sheet'!$B$11/100)),E$5*E$3*(C19/100))</f>
        <v>#DIV/0!</v>
      </c>
      <c r="F19" s="9"/>
      <c r="G19" s="4"/>
      <c r="H19" s="4"/>
      <c r="I19" s="126">
        <f t="shared" si="0"/>
        <v>0</v>
      </c>
      <c r="J19" s="127" t="e">
        <f t="shared" si="1"/>
        <v>#N/A</v>
      </c>
      <c r="K19" s="126">
        <f t="shared" si="2"/>
        <v>0</v>
      </c>
      <c r="L19" s="128" t="e">
        <f t="shared" si="3"/>
        <v>#DIV/0!</v>
      </c>
      <c r="M19" s="128" t="e">
        <f t="shared" si="4"/>
        <v>#DIV/0!</v>
      </c>
      <c r="N19" s="23">
        <v>12</v>
      </c>
      <c r="O19"/>
      <c r="P19"/>
      <c r="Q19"/>
    </row>
    <row r="20" spans="1:17" ht="12.75">
      <c r="A20" s="142" t="e">
        <f>VLOOKUP(B20,'CAS List'!$E$2:$F$863,2,FALSE)</f>
        <v>#N/A</v>
      </c>
      <c r="B20" s="143"/>
      <c r="C20" s="10"/>
      <c r="D20" s="16" t="e">
        <f>IF(F20="y",E$5*C$3*(C20/100)*(1-('Usage Sheet'!$B$11/100)),E$5*C$3*(C20/100))</f>
        <v>#DIV/0!</v>
      </c>
      <c r="E20" s="16" t="e">
        <f>IF(F20="y",E$5*E$3*(C20/100)*(1-('Usage Sheet'!$B$11/100)),E$5*E$3*(C20/100))</f>
        <v>#DIV/0!</v>
      </c>
      <c r="F20" s="9"/>
      <c r="G20" s="4"/>
      <c r="H20" s="4"/>
      <c r="I20" s="126">
        <f t="shared" si="0"/>
        <v>0</v>
      </c>
      <c r="J20" s="127" t="e">
        <f t="shared" si="1"/>
        <v>#N/A</v>
      </c>
      <c r="K20" s="126">
        <f t="shared" si="2"/>
        <v>0</v>
      </c>
      <c r="L20" s="128" t="e">
        <f t="shared" si="3"/>
        <v>#DIV/0!</v>
      </c>
      <c r="M20" s="128" t="e">
        <f t="shared" si="4"/>
        <v>#DIV/0!</v>
      </c>
      <c r="N20" s="23">
        <v>13</v>
      </c>
      <c r="O20"/>
      <c r="P20"/>
      <c r="Q20"/>
    </row>
    <row r="21" spans="1:17" ht="12.75">
      <c r="A21" s="142" t="e">
        <f>VLOOKUP(B21,'CAS List'!$E$2:$F$863,2,FALSE)</f>
        <v>#N/A</v>
      </c>
      <c r="B21" s="143"/>
      <c r="C21" s="10"/>
      <c r="D21" s="16" t="e">
        <f>IF(F21="y",E$5*C$3*(C21/100)*(1-('Usage Sheet'!$B$11/100)),E$5*C$3*(C21/100))</f>
        <v>#DIV/0!</v>
      </c>
      <c r="E21" s="16" t="e">
        <f>IF(F21="y",E$5*E$3*(C21/100)*(1-('Usage Sheet'!$B$11/100)),E$5*E$3*(C21/100))</f>
        <v>#DIV/0!</v>
      </c>
      <c r="F21" s="9"/>
      <c r="G21" s="4"/>
      <c r="H21" s="4"/>
      <c r="I21" s="126">
        <f t="shared" si="0"/>
        <v>0</v>
      </c>
      <c r="J21" s="127" t="e">
        <f t="shared" si="1"/>
        <v>#N/A</v>
      </c>
      <c r="K21" s="126">
        <f t="shared" si="2"/>
        <v>0</v>
      </c>
      <c r="L21" s="128" t="e">
        <f t="shared" si="3"/>
        <v>#DIV/0!</v>
      </c>
      <c r="M21" s="128" t="e">
        <f t="shared" si="4"/>
        <v>#DIV/0!</v>
      </c>
      <c r="N21" s="23">
        <v>14</v>
      </c>
      <c r="O21"/>
      <c r="P21"/>
      <c r="Q21"/>
    </row>
    <row r="22" spans="1:17" ht="12.75">
      <c r="A22" s="142" t="e">
        <f>VLOOKUP(B22,'CAS List'!$E$2:$F$863,2,FALSE)</f>
        <v>#N/A</v>
      </c>
      <c r="B22" s="143"/>
      <c r="C22" s="10"/>
      <c r="D22" s="16" t="e">
        <f>IF(F22="y",E$5*C$3*(C22/100)*(1-('Usage Sheet'!$B$11/100)),E$5*C$3*(C22/100))</f>
        <v>#DIV/0!</v>
      </c>
      <c r="E22" s="16" t="e">
        <f>IF(F22="y",E$5*E$3*(C22/100)*(1-('Usage Sheet'!$B$11/100)),E$5*E$3*(C22/100))</f>
        <v>#DIV/0!</v>
      </c>
      <c r="F22" s="9"/>
      <c r="G22" s="4"/>
      <c r="H22" s="4"/>
      <c r="I22" s="126">
        <f t="shared" si="0"/>
        <v>0</v>
      </c>
      <c r="J22" s="127" t="e">
        <f t="shared" si="1"/>
        <v>#N/A</v>
      </c>
      <c r="K22" s="126">
        <f t="shared" si="2"/>
        <v>0</v>
      </c>
      <c r="L22" s="128" t="e">
        <f t="shared" si="3"/>
        <v>#DIV/0!</v>
      </c>
      <c r="M22" s="128" t="e">
        <f t="shared" si="4"/>
        <v>#DIV/0!</v>
      </c>
      <c r="N22" s="23">
        <v>15</v>
      </c>
      <c r="O22"/>
      <c r="P22"/>
      <c r="Q22"/>
    </row>
    <row r="23" spans="1:17" ht="12.75">
      <c r="A23" s="142" t="e">
        <f>VLOOKUP(B23,'CAS List'!$E$2:$F$863,2,FALSE)</f>
        <v>#N/A</v>
      </c>
      <c r="B23" s="143"/>
      <c r="C23" s="10"/>
      <c r="D23" s="16" t="e">
        <f>IF(F23="y",E$5*C$3*(C23/100)*(1-('Usage Sheet'!$B$11/100)),E$5*C$3*(C23/100))</f>
        <v>#DIV/0!</v>
      </c>
      <c r="E23" s="16" t="e">
        <f>IF(F23="y",E$5*E$3*(C23/100)*(1-('Usage Sheet'!$B$11/100)),E$5*E$3*(C23/100))</f>
        <v>#DIV/0!</v>
      </c>
      <c r="F23" s="18"/>
      <c r="G23" s="4"/>
      <c r="H23" s="4"/>
      <c r="I23" s="126">
        <f t="shared" si="0"/>
        <v>0</v>
      </c>
      <c r="J23" s="127" t="e">
        <f t="shared" si="1"/>
        <v>#N/A</v>
      </c>
      <c r="K23" s="126">
        <f t="shared" si="2"/>
        <v>0</v>
      </c>
      <c r="L23" s="128" t="e">
        <f t="shared" si="3"/>
        <v>#DIV/0!</v>
      </c>
      <c r="M23" s="128" t="e">
        <f t="shared" si="4"/>
        <v>#DIV/0!</v>
      </c>
      <c r="N23" s="23">
        <v>16</v>
      </c>
      <c r="O23"/>
      <c r="P23"/>
      <c r="Q23"/>
    </row>
    <row r="24" spans="1:17" ht="12.75">
      <c r="A24" s="142" t="e">
        <f>VLOOKUP(B24,'CAS List'!$E$2:$F$863,2,FALSE)</f>
        <v>#N/A</v>
      </c>
      <c r="B24" s="143"/>
      <c r="C24" s="10"/>
      <c r="D24" s="16" t="e">
        <f>IF(F24="y",E$5*C$3*(C24/100)*(1-('Usage Sheet'!$B$11/100)),E$5*C$3*(C24/100))</f>
        <v>#DIV/0!</v>
      </c>
      <c r="E24" s="16" t="e">
        <f>IF(F24="y",E$5*E$3*(C24/100)*(1-('Usage Sheet'!$B$11/100)),E$5*E$3*(C24/100))</f>
        <v>#DIV/0!</v>
      </c>
      <c r="F24" s="18"/>
      <c r="G24" s="4"/>
      <c r="H24" s="4"/>
      <c r="I24" s="126">
        <f t="shared" si="0"/>
        <v>0</v>
      </c>
      <c r="J24" s="127" t="e">
        <f t="shared" si="1"/>
        <v>#N/A</v>
      </c>
      <c r="K24" s="126">
        <f t="shared" si="2"/>
        <v>0</v>
      </c>
      <c r="L24" s="128" t="e">
        <f t="shared" si="3"/>
        <v>#DIV/0!</v>
      </c>
      <c r="M24" s="128" t="e">
        <f t="shared" si="4"/>
        <v>#DIV/0!</v>
      </c>
      <c r="N24" s="23">
        <v>17</v>
      </c>
      <c r="O24"/>
      <c r="P24"/>
      <c r="Q24"/>
    </row>
    <row r="25" spans="1:17" ht="12.75">
      <c r="A25" s="142" t="e">
        <f>VLOOKUP(B25,'CAS List'!$E$2:$F$863,2,FALSE)</f>
        <v>#N/A</v>
      </c>
      <c r="B25" s="143"/>
      <c r="C25" s="10"/>
      <c r="D25" s="16" t="e">
        <f>IF(F25="y",E$5*C$3*(C25/100)*(1-('Usage Sheet'!$B$11/100)),E$5*C$3*(C25/100))</f>
        <v>#DIV/0!</v>
      </c>
      <c r="E25" s="16" t="e">
        <f>IF(F25="y",E$5*E$3*(C25/100)*(1-('Usage Sheet'!$B$11/100)),E$5*E$3*(C25/100))</f>
        <v>#DIV/0!</v>
      </c>
      <c r="F25" s="9"/>
      <c r="G25" s="4"/>
      <c r="H25" s="4"/>
      <c r="I25" s="126">
        <f t="shared" si="0"/>
        <v>0</v>
      </c>
      <c r="J25" s="127" t="e">
        <f t="shared" si="1"/>
        <v>#N/A</v>
      </c>
      <c r="K25" s="126">
        <f t="shared" si="2"/>
        <v>0</v>
      </c>
      <c r="L25" s="128" t="e">
        <f t="shared" si="3"/>
        <v>#DIV/0!</v>
      </c>
      <c r="M25" s="128" t="e">
        <f t="shared" si="4"/>
        <v>#DIV/0!</v>
      </c>
      <c r="N25" s="23">
        <v>18</v>
      </c>
      <c r="O25"/>
      <c r="P25"/>
      <c r="Q25"/>
    </row>
    <row r="26" spans="1:17" ht="12.75">
      <c r="A26" s="142" t="e">
        <f>VLOOKUP(B26,'CAS List'!$E$2:$F$863,2,FALSE)</f>
        <v>#N/A</v>
      </c>
      <c r="B26" s="143"/>
      <c r="C26" s="10"/>
      <c r="D26" s="16" t="e">
        <f>IF(F26="y",E$5*C$3*(C26/100)*(1-('Usage Sheet'!$B$11/100)),E$5*C$3*(C26/100))</f>
        <v>#DIV/0!</v>
      </c>
      <c r="E26" s="16" t="e">
        <f>IF(F26="y",E$5*E$3*(C26/100)*(1-('Usage Sheet'!$B$11/100)),E$5*E$3*(C26/100))</f>
        <v>#DIV/0!</v>
      </c>
      <c r="F26" s="18"/>
      <c r="G26" s="4"/>
      <c r="H26" s="4"/>
      <c r="I26" s="126">
        <f t="shared" si="0"/>
        <v>0</v>
      </c>
      <c r="J26" s="127" t="e">
        <f t="shared" si="1"/>
        <v>#N/A</v>
      </c>
      <c r="K26" s="126">
        <f t="shared" si="2"/>
        <v>0</v>
      </c>
      <c r="L26" s="128" t="e">
        <f t="shared" si="3"/>
        <v>#DIV/0!</v>
      </c>
      <c r="M26" s="128" t="e">
        <f t="shared" si="4"/>
        <v>#DIV/0!</v>
      </c>
      <c r="N26" s="23">
        <v>19</v>
      </c>
      <c r="O26"/>
      <c r="P26"/>
      <c r="Q26"/>
    </row>
    <row r="27" spans="1:17" ht="12.75">
      <c r="A27" s="142" t="e">
        <f>VLOOKUP(B27,'CAS List'!$E$2:$F$863,2,FALSE)</f>
        <v>#N/A</v>
      </c>
      <c r="B27" s="143"/>
      <c r="C27" s="10"/>
      <c r="D27" s="16" t="e">
        <f>IF(F27="y",E$5*C$3*(C27/100)*(1-('Usage Sheet'!$B$11/100)),E$5*C$3*(C27/100))</f>
        <v>#DIV/0!</v>
      </c>
      <c r="E27" s="16" t="e">
        <f>IF(F27="y",E$5*E$3*(C27/100)*(1-('Usage Sheet'!$B$11/100)),E$5*E$3*(C27/100))</f>
        <v>#DIV/0!</v>
      </c>
      <c r="F27" s="9"/>
      <c r="G27" s="4"/>
      <c r="H27" s="4"/>
      <c r="I27" s="126">
        <f t="shared" si="0"/>
        <v>0</v>
      </c>
      <c r="J27" s="127" t="e">
        <f t="shared" si="1"/>
        <v>#N/A</v>
      </c>
      <c r="K27" s="126">
        <f t="shared" si="2"/>
        <v>0</v>
      </c>
      <c r="L27" s="128" t="e">
        <f t="shared" si="3"/>
        <v>#DIV/0!</v>
      </c>
      <c r="M27" s="128" t="e">
        <f t="shared" si="4"/>
        <v>#DIV/0!</v>
      </c>
      <c r="N27" s="23">
        <v>20</v>
      </c>
      <c r="O27"/>
      <c r="P27"/>
      <c r="Q27"/>
    </row>
    <row r="28" spans="9:17" ht="12.75">
      <c r="I28" s="25">
        <f aca="true" t="shared" si="5" ref="I28:I47">$A$33</f>
        <v>0</v>
      </c>
      <c r="J28" s="114" t="e">
        <f aca="true" t="shared" si="6" ref="J28:J47">A35</f>
        <v>#N/A</v>
      </c>
      <c r="K28" s="25">
        <f aca="true" t="shared" si="7" ref="K28:K47">B35</f>
        <v>0</v>
      </c>
      <c r="L28" s="27" t="e">
        <f aca="true" t="shared" si="8" ref="L28:L47">D35</f>
        <v>#DIV/0!</v>
      </c>
      <c r="M28" s="27" t="e">
        <f aca="true" t="shared" si="9" ref="M28:M47">E35</f>
        <v>#DIV/0!</v>
      </c>
      <c r="N28" s="23">
        <v>21</v>
      </c>
      <c r="O28"/>
      <c r="P28"/>
      <c r="Q28"/>
    </row>
    <row r="29" spans="1:17" ht="26.25">
      <c r="A29" s="13" t="str">
        <f>'Usage Sheet'!A19</f>
        <v>Thinner/Reducer 1</v>
      </c>
      <c r="F29" s="7" t="s">
        <v>51</v>
      </c>
      <c r="G29" s="2" t="s">
        <v>60</v>
      </c>
      <c r="I29" s="25">
        <f t="shared" si="5"/>
        <v>0</v>
      </c>
      <c r="J29" s="114" t="e">
        <f t="shared" si="6"/>
        <v>#N/A</v>
      </c>
      <c r="K29" s="25">
        <f t="shared" si="7"/>
        <v>0</v>
      </c>
      <c r="L29" s="27" t="e">
        <f t="shared" si="8"/>
        <v>#DIV/0!</v>
      </c>
      <c r="M29" s="27" t="e">
        <f t="shared" si="9"/>
        <v>#DIV/0!</v>
      </c>
      <c r="N29" s="23">
        <v>22</v>
      </c>
      <c r="O29"/>
      <c r="P29"/>
      <c r="Q29"/>
    </row>
    <row r="30" spans="1:21" ht="12.75">
      <c r="A30" s="6" t="s">
        <v>4</v>
      </c>
      <c r="B30" s="1" t="s">
        <v>5</v>
      </c>
      <c r="C30" s="153" t="e">
        <f>'Usage Sheet'!$J$19</f>
        <v>#DIV/0!</v>
      </c>
      <c r="D30" s="6" t="s">
        <v>6</v>
      </c>
      <c r="E30" s="153" t="e">
        <f>IF(F30="y",G30,'Usage Sheet'!K19)</f>
        <v>#DIV/0!</v>
      </c>
      <c r="F30" s="8"/>
      <c r="G30" s="8"/>
      <c r="I30" s="25">
        <f t="shared" si="5"/>
        <v>0</v>
      </c>
      <c r="J30" s="114" t="e">
        <f t="shared" si="6"/>
        <v>#N/A</v>
      </c>
      <c r="K30" s="25">
        <f t="shared" si="7"/>
        <v>0</v>
      </c>
      <c r="L30" s="27" t="e">
        <f t="shared" si="8"/>
        <v>#DIV/0!</v>
      </c>
      <c r="M30" s="27" t="e">
        <f t="shared" si="9"/>
        <v>#DIV/0!</v>
      </c>
      <c r="N30" s="23">
        <v>23</v>
      </c>
      <c r="O30"/>
      <c r="P30"/>
      <c r="Q30"/>
      <c r="R30" s="123"/>
      <c r="S30" s="123"/>
      <c r="T30" s="123"/>
      <c r="U30" s="123"/>
    </row>
    <row r="31" spans="1:21" ht="12.75">
      <c r="A31" s="6" t="s">
        <v>8</v>
      </c>
      <c r="C31" s="6" t="s">
        <v>7</v>
      </c>
      <c r="E31" s="6" t="s">
        <v>13</v>
      </c>
      <c r="I31" s="25">
        <f t="shared" si="5"/>
        <v>0</v>
      </c>
      <c r="J31" s="114" t="e">
        <f t="shared" si="6"/>
        <v>#N/A</v>
      </c>
      <c r="K31" s="25">
        <f t="shared" si="7"/>
        <v>0</v>
      </c>
      <c r="L31" s="27" t="e">
        <f t="shared" si="8"/>
        <v>#DIV/0!</v>
      </c>
      <c r="M31" s="27" t="e">
        <f t="shared" si="9"/>
        <v>#DIV/0!</v>
      </c>
      <c r="N31" s="23">
        <v>24</v>
      </c>
      <c r="O31"/>
      <c r="P31"/>
      <c r="Q31"/>
      <c r="R31" s="123"/>
      <c r="S31" s="123"/>
      <c r="T31" s="123"/>
      <c r="U31" s="123"/>
    </row>
    <row r="32" spans="1:21" ht="12.75">
      <c r="A32" s="8"/>
      <c r="C32" s="8"/>
      <c r="E32" s="22">
        <f>IF(A32="",C32*8.34,A32)</f>
        <v>0</v>
      </c>
      <c r="I32" s="25">
        <f t="shared" si="5"/>
        <v>0</v>
      </c>
      <c r="J32" s="114" t="e">
        <f t="shared" si="6"/>
        <v>#N/A</v>
      </c>
      <c r="K32" s="25">
        <f t="shared" si="7"/>
        <v>0</v>
      </c>
      <c r="L32" s="27" t="e">
        <f t="shared" si="8"/>
        <v>#DIV/0!</v>
      </c>
      <c r="M32" s="27" t="e">
        <f t="shared" si="9"/>
        <v>#DIV/0!</v>
      </c>
      <c r="N32" s="23">
        <v>25</v>
      </c>
      <c r="O32"/>
      <c r="P32"/>
      <c r="Q32"/>
      <c r="R32" s="123"/>
      <c r="S32" s="123"/>
      <c r="T32" s="123"/>
      <c r="U32" s="123"/>
    </row>
    <row r="33" spans="1:21" ht="15.75">
      <c r="A33" s="12">
        <f>'Usage Sheet'!$B$19</f>
        <v>0</v>
      </c>
      <c r="I33" s="25">
        <f t="shared" si="5"/>
        <v>0</v>
      </c>
      <c r="J33" s="114" t="e">
        <f t="shared" si="6"/>
        <v>#N/A</v>
      </c>
      <c r="K33" s="25">
        <f t="shared" si="7"/>
        <v>0</v>
      </c>
      <c r="L33" s="27" t="e">
        <f t="shared" si="8"/>
        <v>#DIV/0!</v>
      </c>
      <c r="M33" s="27" t="e">
        <f t="shared" si="9"/>
        <v>#DIV/0!</v>
      </c>
      <c r="N33" s="23">
        <v>26</v>
      </c>
      <c r="O33"/>
      <c r="P33"/>
      <c r="Q33"/>
      <c r="R33" s="123"/>
      <c r="S33" s="123"/>
      <c r="T33" s="123"/>
      <c r="U33" s="123"/>
    </row>
    <row r="34" spans="1:22" s="5" customFormat="1" ht="12.75">
      <c r="A34" s="2" t="s">
        <v>9</v>
      </c>
      <c r="B34" t="s">
        <v>50</v>
      </c>
      <c r="C34" s="2" t="s">
        <v>10</v>
      </c>
      <c r="D34" s="2" t="s">
        <v>11</v>
      </c>
      <c r="E34" s="2" t="s">
        <v>12</v>
      </c>
      <c r="F34" s="2" t="s">
        <v>14</v>
      </c>
      <c r="H34" s="4"/>
      <c r="I34" s="25">
        <f t="shared" si="5"/>
        <v>0</v>
      </c>
      <c r="J34" s="114" t="e">
        <f t="shared" si="6"/>
        <v>#N/A</v>
      </c>
      <c r="K34" s="25">
        <f t="shared" si="7"/>
        <v>0</v>
      </c>
      <c r="L34" s="27" t="e">
        <f t="shared" si="8"/>
        <v>#DIV/0!</v>
      </c>
      <c r="M34" s="27" t="e">
        <f t="shared" si="9"/>
        <v>#DIV/0!</v>
      </c>
      <c r="N34" s="23">
        <v>27</v>
      </c>
      <c r="O34"/>
      <c r="P34"/>
      <c r="Q34"/>
      <c r="R34" s="123"/>
      <c r="S34" s="123"/>
      <c r="T34" s="123"/>
      <c r="U34" s="123"/>
      <c r="V34"/>
    </row>
    <row r="35" spans="1:22" s="5" customFormat="1" ht="12.75">
      <c r="A35" s="142" t="e">
        <f>VLOOKUP(B35,'CAS List'!$E$2:$F$863,2,FALSE)</f>
        <v>#N/A</v>
      </c>
      <c r="B35" s="143"/>
      <c r="C35" s="10"/>
      <c r="D35" s="16" t="e">
        <f>IF(F35="y",E$32*C$30*(C35/100)*(1-('Usage Sheet'!$B$11/100)),E$32*C$30*(C35/100))</f>
        <v>#DIV/0!</v>
      </c>
      <c r="E35" s="16" t="e">
        <f>IF(F35="y",E$32*E$30*(C35/100)*(1-('Usage Sheet'!$B$11/100)),E$32*E$30*(C35/100))</f>
        <v>#DIV/0!</v>
      </c>
      <c r="F35" s="18"/>
      <c r="G35" s="21">
        <v>1</v>
      </c>
      <c r="H35" s="4"/>
      <c r="I35" s="25">
        <f t="shared" si="5"/>
        <v>0</v>
      </c>
      <c r="J35" s="114" t="e">
        <f t="shared" si="6"/>
        <v>#N/A</v>
      </c>
      <c r="K35" s="25">
        <f t="shared" si="7"/>
        <v>0</v>
      </c>
      <c r="L35" s="27" t="e">
        <f t="shared" si="8"/>
        <v>#DIV/0!</v>
      </c>
      <c r="M35" s="27" t="e">
        <f t="shared" si="9"/>
        <v>#DIV/0!</v>
      </c>
      <c r="N35" s="23">
        <v>28</v>
      </c>
      <c r="O35"/>
      <c r="P35"/>
      <c r="Q35"/>
      <c r="R35" s="123"/>
      <c r="S35" s="123"/>
      <c r="T35" s="123"/>
      <c r="U35" s="123"/>
      <c r="V35"/>
    </row>
    <row r="36" spans="1:22" s="5" customFormat="1" ht="12.75">
      <c r="A36" s="142" t="e">
        <f>VLOOKUP(B36,'CAS List'!$E$2:$F$863,2,FALSE)</f>
        <v>#N/A</v>
      </c>
      <c r="B36" s="143"/>
      <c r="C36" s="19"/>
      <c r="D36" s="16" t="e">
        <f>IF(F36="y",E$32*C$30*(C36/100)*(1-('Usage Sheet'!$B$11/100)),E$32*C$30*(C36/100))</f>
        <v>#DIV/0!</v>
      </c>
      <c r="E36" s="16" t="e">
        <f>IF(F36="y",E$32*E$30*(C36/100)*(1-('Usage Sheet'!$B$11/100)),E$32*E$30*(C36/100))</f>
        <v>#DIV/0!</v>
      </c>
      <c r="F36" s="18"/>
      <c r="G36" s="21">
        <v>2</v>
      </c>
      <c r="H36" s="4"/>
      <c r="I36" s="25">
        <f t="shared" si="5"/>
        <v>0</v>
      </c>
      <c r="J36" s="114" t="e">
        <f t="shared" si="6"/>
        <v>#N/A</v>
      </c>
      <c r="K36" s="25">
        <f t="shared" si="7"/>
        <v>0</v>
      </c>
      <c r="L36" s="27" t="e">
        <f t="shared" si="8"/>
        <v>#DIV/0!</v>
      </c>
      <c r="M36" s="27" t="e">
        <f t="shared" si="9"/>
        <v>#DIV/0!</v>
      </c>
      <c r="N36" s="23">
        <v>29</v>
      </c>
      <c r="O36"/>
      <c r="P36"/>
      <c r="Q36"/>
      <c r="R36" s="123"/>
      <c r="S36" s="123"/>
      <c r="T36" s="123"/>
      <c r="U36" s="123"/>
      <c r="V36"/>
    </row>
    <row r="37" spans="1:22" s="5" customFormat="1" ht="12.75">
      <c r="A37" s="142" t="e">
        <f>VLOOKUP(B37,'CAS List'!$E$2:$F$863,2,FALSE)</f>
        <v>#N/A</v>
      </c>
      <c r="B37" s="143"/>
      <c r="C37" s="19"/>
      <c r="D37" s="16" t="e">
        <f>IF(F37="y",E$32*C$30*(C37/100)*(1-('Usage Sheet'!$B$11/100)),E$32*C$30*(C37/100))</f>
        <v>#DIV/0!</v>
      </c>
      <c r="E37" s="16" t="e">
        <f>IF(F37="y",E$32*E$30*(C37/100)*(1-('Usage Sheet'!$B$11/100)),E$32*E$30*(C37/100))</f>
        <v>#DIV/0!</v>
      </c>
      <c r="F37" s="18"/>
      <c r="G37" s="21">
        <v>3</v>
      </c>
      <c r="H37" s="4"/>
      <c r="I37" s="25">
        <f t="shared" si="5"/>
        <v>0</v>
      </c>
      <c r="J37" s="114" t="e">
        <f t="shared" si="6"/>
        <v>#N/A</v>
      </c>
      <c r="K37" s="25">
        <f t="shared" si="7"/>
        <v>0</v>
      </c>
      <c r="L37" s="27" t="e">
        <f t="shared" si="8"/>
        <v>#DIV/0!</v>
      </c>
      <c r="M37" s="27" t="e">
        <f t="shared" si="9"/>
        <v>#DIV/0!</v>
      </c>
      <c r="N37" s="23">
        <v>30</v>
      </c>
      <c r="O37"/>
      <c r="P37"/>
      <c r="Q37"/>
      <c r="R37" s="123"/>
      <c r="S37" s="123"/>
      <c r="T37" s="123"/>
      <c r="U37" s="123"/>
      <c r="V37"/>
    </row>
    <row r="38" spans="1:22" s="5" customFormat="1" ht="12.75">
      <c r="A38" s="142" t="e">
        <f>VLOOKUP(B38,'CAS List'!$E$2:$F$863,2,FALSE)</f>
        <v>#N/A</v>
      </c>
      <c r="B38" s="143"/>
      <c r="C38" s="19"/>
      <c r="D38" s="16" t="e">
        <f>IF(F38="y",E$32*C$30*(C38/100)*(1-('Usage Sheet'!$B$11/100)),E$32*C$30*(C38/100))</f>
        <v>#DIV/0!</v>
      </c>
      <c r="E38" s="16" t="e">
        <f>IF(F38="y",E$32*E$30*(C38/100)*(1-('Usage Sheet'!$B$11/100)),E$32*E$30*(C38/100))</f>
        <v>#DIV/0!</v>
      </c>
      <c r="F38" s="18"/>
      <c r="G38" s="21">
        <v>4</v>
      </c>
      <c r="H38" s="4"/>
      <c r="I38" s="25">
        <f t="shared" si="5"/>
        <v>0</v>
      </c>
      <c r="J38" s="114" t="e">
        <f t="shared" si="6"/>
        <v>#N/A</v>
      </c>
      <c r="K38" s="25">
        <f t="shared" si="7"/>
        <v>0</v>
      </c>
      <c r="L38" s="27" t="e">
        <f t="shared" si="8"/>
        <v>#DIV/0!</v>
      </c>
      <c r="M38" s="27" t="e">
        <f t="shared" si="9"/>
        <v>#DIV/0!</v>
      </c>
      <c r="N38" s="23">
        <v>31</v>
      </c>
      <c r="O38"/>
      <c r="P38"/>
      <c r="Q38"/>
      <c r="R38" s="123"/>
      <c r="S38" s="123"/>
      <c r="T38" s="123"/>
      <c r="U38" s="123"/>
      <c r="V38"/>
    </row>
    <row r="39" spans="1:22" s="5" customFormat="1" ht="12.75">
      <c r="A39" s="142" t="e">
        <f>VLOOKUP(B39,'CAS List'!$E$2:$F$863,2,FALSE)</f>
        <v>#N/A</v>
      </c>
      <c r="B39" s="143"/>
      <c r="C39" s="19"/>
      <c r="D39" s="16" t="e">
        <f>IF(F39="y",E$32*C$30*(C39/100)*(1-('Usage Sheet'!$B$11/100)),E$32*C$30*(C39/100))</f>
        <v>#DIV/0!</v>
      </c>
      <c r="E39" s="16" t="e">
        <f>IF(F39="y",E$32*E$30*(C39/100)*(1-('Usage Sheet'!$B$11/100)),E$32*E$30*(C39/100))</f>
        <v>#DIV/0!</v>
      </c>
      <c r="F39" s="18"/>
      <c r="G39" s="21">
        <v>5</v>
      </c>
      <c r="H39" s="4"/>
      <c r="I39" s="25">
        <f t="shared" si="5"/>
        <v>0</v>
      </c>
      <c r="J39" s="114" t="e">
        <f t="shared" si="6"/>
        <v>#N/A</v>
      </c>
      <c r="K39" s="25">
        <f t="shared" si="7"/>
        <v>0</v>
      </c>
      <c r="L39" s="27" t="e">
        <f t="shared" si="8"/>
        <v>#DIV/0!</v>
      </c>
      <c r="M39" s="27" t="e">
        <f t="shared" si="9"/>
        <v>#DIV/0!</v>
      </c>
      <c r="N39" s="23">
        <v>32</v>
      </c>
      <c r="O39"/>
      <c r="P39"/>
      <c r="Q39"/>
      <c r="R39" s="123"/>
      <c r="S39" s="123"/>
      <c r="T39" s="123"/>
      <c r="U39" s="123"/>
      <c r="V39"/>
    </row>
    <row r="40" spans="1:22" s="5" customFormat="1" ht="12.75">
      <c r="A40" s="142" t="e">
        <f>VLOOKUP(B40,'CAS List'!$E$2:$F$863,2,FALSE)</f>
        <v>#N/A</v>
      </c>
      <c r="B40" s="143"/>
      <c r="C40" s="10"/>
      <c r="D40" s="16" t="e">
        <f>IF(F40="y",E$32*C$30*(C40/100)*(1-('Usage Sheet'!$B$11/100)),E$32*C$30*(C40/100))</f>
        <v>#DIV/0!</v>
      </c>
      <c r="E40" s="16" t="e">
        <f>IF(F40="y",E$32*E$30*(C40/100)*(1-('Usage Sheet'!$B$11/100)),E$32*E$30*(C40/100))</f>
        <v>#DIV/0!</v>
      </c>
      <c r="F40" s="18"/>
      <c r="G40" s="21">
        <v>6</v>
      </c>
      <c r="H40" s="4"/>
      <c r="I40" s="25">
        <f t="shared" si="5"/>
        <v>0</v>
      </c>
      <c r="J40" s="114" t="e">
        <f t="shared" si="6"/>
        <v>#N/A</v>
      </c>
      <c r="K40" s="25">
        <f t="shared" si="7"/>
        <v>0</v>
      </c>
      <c r="L40" s="27" t="e">
        <f t="shared" si="8"/>
        <v>#DIV/0!</v>
      </c>
      <c r="M40" s="27" t="e">
        <f t="shared" si="9"/>
        <v>#DIV/0!</v>
      </c>
      <c r="N40" s="23">
        <v>33</v>
      </c>
      <c r="O40"/>
      <c r="P40"/>
      <c r="Q40"/>
      <c r="R40" s="123"/>
      <c r="S40" s="123"/>
      <c r="T40" s="123"/>
      <c r="U40" s="123"/>
      <c r="V40"/>
    </row>
    <row r="41" spans="1:22" s="5" customFormat="1" ht="12.75">
      <c r="A41" s="142" t="e">
        <f>VLOOKUP(B41,'CAS List'!$E$2:$F$863,2,FALSE)</f>
        <v>#N/A</v>
      </c>
      <c r="B41" s="143"/>
      <c r="C41" s="10"/>
      <c r="D41" s="16" t="e">
        <f>IF(F41="y",E$32*C$30*(C41/100)*(1-('Usage Sheet'!$B$11/100)),E$32*C$30*(C41/100))</f>
        <v>#DIV/0!</v>
      </c>
      <c r="E41" s="16" t="e">
        <f>IF(F41="y",E$32*E$30*(C41/100)*(1-('Usage Sheet'!$B$11/100)),E$32*E$30*(C41/100))</f>
        <v>#DIV/0!</v>
      </c>
      <c r="F41" s="18"/>
      <c r="G41" s="21">
        <v>7</v>
      </c>
      <c r="H41" s="4"/>
      <c r="I41" s="25">
        <f t="shared" si="5"/>
        <v>0</v>
      </c>
      <c r="J41" s="114" t="e">
        <f t="shared" si="6"/>
        <v>#N/A</v>
      </c>
      <c r="K41" s="25">
        <f t="shared" si="7"/>
        <v>0</v>
      </c>
      <c r="L41" s="27" t="e">
        <f t="shared" si="8"/>
        <v>#DIV/0!</v>
      </c>
      <c r="M41" s="27" t="e">
        <f t="shared" si="9"/>
        <v>#DIV/0!</v>
      </c>
      <c r="N41" s="23">
        <v>34</v>
      </c>
      <c r="O41"/>
      <c r="P41"/>
      <c r="Q41"/>
      <c r="R41" s="123"/>
      <c r="S41" s="123"/>
      <c r="T41" s="123"/>
      <c r="U41" s="123"/>
      <c r="V41"/>
    </row>
    <row r="42" spans="1:22" s="5" customFormat="1" ht="12.75">
      <c r="A42" s="142" t="e">
        <f>VLOOKUP(B42,'CAS List'!$E$2:$F$863,2,FALSE)</f>
        <v>#N/A</v>
      </c>
      <c r="B42" s="143"/>
      <c r="C42" s="10"/>
      <c r="D42" s="16" t="e">
        <f>IF(F42="y",E$32*C$30*(C42/100)*(1-('Usage Sheet'!$B$11/100)),E$32*C$30*(C42/100))</f>
        <v>#DIV/0!</v>
      </c>
      <c r="E42" s="16" t="e">
        <f>IF(F42="y",E$32*E$30*(C42/100)*(1-('Usage Sheet'!$B$11/100)),E$32*E$30*(C42/100))</f>
        <v>#DIV/0!</v>
      </c>
      <c r="F42" s="18"/>
      <c r="G42" s="21">
        <v>8</v>
      </c>
      <c r="H42" s="4"/>
      <c r="I42" s="25">
        <f t="shared" si="5"/>
        <v>0</v>
      </c>
      <c r="J42" s="114" t="e">
        <f t="shared" si="6"/>
        <v>#N/A</v>
      </c>
      <c r="K42" s="25">
        <f t="shared" si="7"/>
        <v>0</v>
      </c>
      <c r="L42" s="27" t="e">
        <f t="shared" si="8"/>
        <v>#DIV/0!</v>
      </c>
      <c r="M42" s="27" t="e">
        <f t="shared" si="9"/>
        <v>#DIV/0!</v>
      </c>
      <c r="N42" s="23">
        <v>35</v>
      </c>
      <c r="O42"/>
      <c r="P42"/>
      <c r="Q42"/>
      <c r="R42" s="123"/>
      <c r="S42" s="123"/>
      <c r="T42" s="123"/>
      <c r="U42" s="123"/>
      <c r="V42"/>
    </row>
    <row r="43" spans="1:22" s="5" customFormat="1" ht="12.75">
      <c r="A43" s="142" t="e">
        <f>VLOOKUP(B43,'CAS List'!$E$2:$F$863,2,FALSE)</f>
        <v>#N/A</v>
      </c>
      <c r="B43" s="143"/>
      <c r="C43" s="10"/>
      <c r="D43" s="16" t="e">
        <f>IF(F43="y",E$32*C$30*(C43/100)*(1-('Usage Sheet'!$B$11/100)),E$32*C$30*(C43/100))</f>
        <v>#DIV/0!</v>
      </c>
      <c r="E43" s="16" t="e">
        <f>IF(F43="y",E$32*E$30*(C43/100)*(1-('Usage Sheet'!$B$11/100)),E$32*E$30*(C43/100))</f>
        <v>#DIV/0!</v>
      </c>
      <c r="F43" s="18"/>
      <c r="G43" s="21">
        <v>9</v>
      </c>
      <c r="H43" s="4"/>
      <c r="I43" s="25">
        <f t="shared" si="5"/>
        <v>0</v>
      </c>
      <c r="J43" s="114" t="e">
        <f t="shared" si="6"/>
        <v>#N/A</v>
      </c>
      <c r="K43" s="25">
        <f t="shared" si="7"/>
        <v>0</v>
      </c>
      <c r="L43" s="27" t="e">
        <f t="shared" si="8"/>
        <v>#DIV/0!</v>
      </c>
      <c r="M43" s="27" t="e">
        <f t="shared" si="9"/>
        <v>#DIV/0!</v>
      </c>
      <c r="N43" s="23">
        <v>36</v>
      </c>
      <c r="O43"/>
      <c r="P43"/>
      <c r="Q43"/>
      <c r="R43" s="123"/>
      <c r="S43" s="123"/>
      <c r="T43" s="123"/>
      <c r="U43" s="123"/>
      <c r="V43"/>
    </row>
    <row r="44" spans="1:22" s="5" customFormat="1" ht="12.75">
      <c r="A44" s="142" t="e">
        <f>VLOOKUP(B44,'CAS List'!$E$2:$F$863,2,FALSE)</f>
        <v>#N/A</v>
      </c>
      <c r="B44" s="143"/>
      <c r="C44" s="10"/>
      <c r="D44" s="16" t="e">
        <f>IF(F44="y",E$32*C$30*(C44/100)*(1-('Usage Sheet'!$B$11/100)),E$32*C$30*(C44/100))</f>
        <v>#DIV/0!</v>
      </c>
      <c r="E44" s="16" t="e">
        <f>IF(F44="y",E$32*E$30*(C44/100)*(1-('Usage Sheet'!$B$11/100)),E$32*E$30*(C44/100))</f>
        <v>#DIV/0!</v>
      </c>
      <c r="F44" s="18"/>
      <c r="G44" s="21">
        <v>10</v>
      </c>
      <c r="H44" s="4"/>
      <c r="I44" s="25">
        <f t="shared" si="5"/>
        <v>0</v>
      </c>
      <c r="J44" s="114" t="e">
        <f t="shared" si="6"/>
        <v>#N/A</v>
      </c>
      <c r="K44" s="25">
        <f t="shared" si="7"/>
        <v>0</v>
      </c>
      <c r="L44" s="27" t="e">
        <f t="shared" si="8"/>
        <v>#DIV/0!</v>
      </c>
      <c r="M44" s="27" t="e">
        <f t="shared" si="9"/>
        <v>#DIV/0!</v>
      </c>
      <c r="N44" s="23">
        <v>37</v>
      </c>
      <c r="O44"/>
      <c r="P44"/>
      <c r="Q44"/>
      <c r="R44"/>
      <c r="S44"/>
      <c r="T44"/>
      <c r="U44"/>
      <c r="V44"/>
    </row>
    <row r="45" spans="1:22" s="5" customFormat="1" ht="12.75">
      <c r="A45" s="142" t="e">
        <f>VLOOKUP(B45,'CAS List'!$E$2:$F$863,2,FALSE)</f>
        <v>#N/A</v>
      </c>
      <c r="B45" s="143"/>
      <c r="C45" s="10"/>
      <c r="D45" s="16" t="e">
        <f>IF(F45="y",E$32*C$30*(C45/100)*(1-('Usage Sheet'!$B$11/100)),E$32*C$30*(C45/100))</f>
        <v>#DIV/0!</v>
      </c>
      <c r="E45" s="16" t="e">
        <f>IF(F45="y",E$32*E$30*(C45/100)*(1-('Usage Sheet'!$B$11/100)),E$32*E$30*(C45/100))</f>
        <v>#DIV/0!</v>
      </c>
      <c r="F45" s="18"/>
      <c r="G45" s="21">
        <v>11</v>
      </c>
      <c r="H45" s="4"/>
      <c r="I45" s="25">
        <f t="shared" si="5"/>
        <v>0</v>
      </c>
      <c r="J45" s="114" t="e">
        <f t="shared" si="6"/>
        <v>#N/A</v>
      </c>
      <c r="K45" s="25">
        <f t="shared" si="7"/>
        <v>0</v>
      </c>
      <c r="L45" s="27" t="e">
        <f t="shared" si="8"/>
        <v>#DIV/0!</v>
      </c>
      <c r="M45" s="27" t="e">
        <f t="shared" si="9"/>
        <v>#DIV/0!</v>
      </c>
      <c r="N45" s="23">
        <v>38</v>
      </c>
      <c r="O45"/>
      <c r="P45"/>
      <c r="Q45"/>
      <c r="R45"/>
      <c r="S45"/>
      <c r="T45"/>
      <c r="U45"/>
      <c r="V45"/>
    </row>
    <row r="46" spans="1:22" s="5" customFormat="1" ht="12.75">
      <c r="A46" s="142" t="e">
        <f>VLOOKUP(B46,'CAS List'!$E$2:$F$863,2,FALSE)</f>
        <v>#N/A</v>
      </c>
      <c r="B46" s="143"/>
      <c r="C46" s="10"/>
      <c r="D46" s="16" t="e">
        <f>IF(F46="y",E$32*C$30*(C46/100)*(1-('Usage Sheet'!$B$11/100)),E$32*C$30*(C46/100))</f>
        <v>#DIV/0!</v>
      </c>
      <c r="E46" s="16" t="e">
        <f>IF(F46="y",E$32*E$30*(C46/100)*(1-('Usage Sheet'!$B$11/100)),E$32*E$30*(C46/100))</f>
        <v>#DIV/0!</v>
      </c>
      <c r="F46" s="18"/>
      <c r="G46" s="21">
        <v>12</v>
      </c>
      <c r="H46" s="4"/>
      <c r="I46" s="25">
        <f t="shared" si="5"/>
        <v>0</v>
      </c>
      <c r="J46" s="114" t="e">
        <f t="shared" si="6"/>
        <v>#N/A</v>
      </c>
      <c r="K46" s="25">
        <f t="shared" si="7"/>
        <v>0</v>
      </c>
      <c r="L46" s="27" t="e">
        <f t="shared" si="8"/>
        <v>#DIV/0!</v>
      </c>
      <c r="M46" s="27" t="e">
        <f t="shared" si="9"/>
        <v>#DIV/0!</v>
      </c>
      <c r="N46" s="23">
        <v>39</v>
      </c>
      <c r="O46"/>
      <c r="P46"/>
      <c r="Q46"/>
      <c r="R46"/>
      <c r="S46"/>
      <c r="T46"/>
      <c r="U46"/>
      <c r="V46"/>
    </row>
    <row r="47" spans="1:22" s="5" customFormat="1" ht="12.75">
      <c r="A47" s="142" t="e">
        <f>VLOOKUP(B47,'CAS List'!$E$2:$F$863,2,FALSE)</f>
        <v>#N/A</v>
      </c>
      <c r="B47" s="143"/>
      <c r="C47" s="10"/>
      <c r="D47" s="16" t="e">
        <f>IF(F47="y",E$32*C$30*(C47/100)*(1-('Usage Sheet'!$B$11/100)),E$32*C$30*(C47/100))</f>
        <v>#DIV/0!</v>
      </c>
      <c r="E47" s="16" t="e">
        <f>IF(F47="y",E$32*E$30*(C47/100)*(1-('Usage Sheet'!$B$11/100)),E$32*E$30*(C47/100))</f>
        <v>#DIV/0!</v>
      </c>
      <c r="F47" s="18"/>
      <c r="G47" s="21">
        <v>13</v>
      </c>
      <c r="H47" s="4"/>
      <c r="I47" s="25">
        <f t="shared" si="5"/>
        <v>0</v>
      </c>
      <c r="J47" s="114" t="e">
        <f t="shared" si="6"/>
        <v>#N/A</v>
      </c>
      <c r="K47" s="25">
        <f t="shared" si="7"/>
        <v>0</v>
      </c>
      <c r="L47" s="27" t="e">
        <f t="shared" si="8"/>
        <v>#DIV/0!</v>
      </c>
      <c r="M47" s="27" t="e">
        <f t="shared" si="9"/>
        <v>#DIV/0!</v>
      </c>
      <c r="N47" s="23">
        <v>40</v>
      </c>
      <c r="O47"/>
      <c r="P47"/>
      <c r="Q47"/>
      <c r="R47"/>
      <c r="S47"/>
      <c r="T47"/>
      <c r="U47"/>
      <c r="V47"/>
    </row>
    <row r="48" spans="1:22" s="5" customFormat="1" ht="12.75">
      <c r="A48" s="142" t="e">
        <f>VLOOKUP(B48,'CAS List'!$E$2:$F$863,2,FALSE)</f>
        <v>#N/A</v>
      </c>
      <c r="B48" s="143"/>
      <c r="C48" s="10"/>
      <c r="D48" s="16" t="e">
        <f>IF(F48="y",E$32*C$30*(C48/100)*(1-('Usage Sheet'!$B$11/100)),E$32*C$30*(C48/100))</f>
        <v>#DIV/0!</v>
      </c>
      <c r="E48" s="16" t="e">
        <f>IF(F48="y",E$32*E$30*(C48/100)*(1-('Usage Sheet'!$B$11/100)),E$32*E$30*(C48/100))</f>
        <v>#DIV/0!</v>
      </c>
      <c r="F48" s="18"/>
      <c r="G48" s="21">
        <v>14</v>
      </c>
      <c r="H48" s="4"/>
      <c r="I48" s="26">
        <f aca="true" t="shared" si="10" ref="I48:I67">$A$60</f>
        <v>0</v>
      </c>
      <c r="J48" s="115" t="e">
        <f aca="true" t="shared" si="11" ref="J48:J67">A61</f>
        <v>#N/A</v>
      </c>
      <c r="K48" s="26">
        <f aca="true" t="shared" si="12" ref="K48:K67">B61</f>
        <v>0</v>
      </c>
      <c r="L48" s="28" t="e">
        <f aca="true" t="shared" si="13" ref="L48:L67">D61</f>
        <v>#DIV/0!</v>
      </c>
      <c r="M48" s="28" t="e">
        <f aca="true" t="shared" si="14" ref="M48:M67">E61</f>
        <v>#DIV/0!</v>
      </c>
      <c r="N48" s="23">
        <v>41</v>
      </c>
      <c r="O48"/>
      <c r="P48"/>
      <c r="Q48"/>
      <c r="R48"/>
      <c r="S48"/>
      <c r="T48"/>
      <c r="U48"/>
      <c r="V48"/>
    </row>
    <row r="49" spans="1:22" s="5" customFormat="1" ht="12.75">
      <c r="A49" s="142" t="e">
        <f>VLOOKUP(B49,'CAS List'!$E$2:$F$863,2,FALSE)</f>
        <v>#N/A</v>
      </c>
      <c r="B49" s="143"/>
      <c r="C49" s="10"/>
      <c r="D49" s="16" t="e">
        <f>IF(F49="y",E$32*C$30*(C49/100)*(1-('Usage Sheet'!$B$11/100)),E$32*C$30*(C49/100))</f>
        <v>#DIV/0!</v>
      </c>
      <c r="E49" s="16" t="e">
        <f>IF(F49="y",E$32*E$30*(C49/100)*(1-('Usage Sheet'!$B$11/100)),E$32*E$30*(C49/100))</f>
        <v>#DIV/0!</v>
      </c>
      <c r="F49" s="18"/>
      <c r="G49" s="21">
        <v>15</v>
      </c>
      <c r="H49" s="4"/>
      <c r="I49" s="26">
        <f t="shared" si="10"/>
        <v>0</v>
      </c>
      <c r="J49" s="115" t="e">
        <f t="shared" si="11"/>
        <v>#N/A</v>
      </c>
      <c r="K49" s="26">
        <f t="shared" si="12"/>
        <v>0</v>
      </c>
      <c r="L49" s="28" t="e">
        <f t="shared" si="13"/>
        <v>#DIV/0!</v>
      </c>
      <c r="M49" s="28" t="e">
        <f t="shared" si="14"/>
        <v>#DIV/0!</v>
      </c>
      <c r="N49" s="23">
        <v>42</v>
      </c>
      <c r="O49"/>
      <c r="P49"/>
      <c r="Q49"/>
      <c r="R49"/>
      <c r="S49"/>
      <c r="T49"/>
      <c r="U49"/>
      <c r="V49"/>
    </row>
    <row r="50" spans="1:22" s="5" customFormat="1" ht="12.75">
      <c r="A50" s="142" t="e">
        <f>VLOOKUP(B50,'CAS List'!$E$2:$F$863,2,FALSE)</f>
        <v>#N/A</v>
      </c>
      <c r="B50" s="143"/>
      <c r="C50" s="10"/>
      <c r="D50" s="16" t="e">
        <f>IF(F50="y",E$32*C$30*(C50/100)*(1-('Usage Sheet'!$B$11/100)),E$32*C$30*(C50/100))</f>
        <v>#DIV/0!</v>
      </c>
      <c r="E50" s="16" t="e">
        <f>IF(F50="y",E$32*E$30*(C50/100)*(1-('Usage Sheet'!$B$11/100)),E$32*E$30*(C50/100))</f>
        <v>#DIV/0!</v>
      </c>
      <c r="F50" s="18"/>
      <c r="G50" s="21">
        <v>16</v>
      </c>
      <c r="H50" s="4"/>
      <c r="I50" s="26">
        <f t="shared" si="10"/>
        <v>0</v>
      </c>
      <c r="J50" s="115" t="e">
        <f t="shared" si="11"/>
        <v>#N/A</v>
      </c>
      <c r="K50" s="26">
        <f t="shared" si="12"/>
        <v>0</v>
      </c>
      <c r="L50" s="28" t="e">
        <f t="shared" si="13"/>
        <v>#DIV/0!</v>
      </c>
      <c r="M50" s="28" t="e">
        <f t="shared" si="14"/>
        <v>#DIV/0!</v>
      </c>
      <c r="N50" s="23">
        <v>43</v>
      </c>
      <c r="O50"/>
      <c r="P50"/>
      <c r="Q50"/>
      <c r="R50"/>
      <c r="S50"/>
      <c r="T50"/>
      <c r="U50"/>
      <c r="V50"/>
    </row>
    <row r="51" spans="1:22" s="5" customFormat="1" ht="12.75">
      <c r="A51" s="142" t="e">
        <f>VLOOKUP(B51,'CAS List'!$E$2:$F$863,2,FALSE)</f>
        <v>#N/A</v>
      </c>
      <c r="B51" s="143"/>
      <c r="C51" s="10"/>
      <c r="D51" s="16" t="e">
        <f>IF(F51="y",E$32*C$30*(C51/100)*(1-('Usage Sheet'!$B$11/100)),E$32*C$30*(C51/100))</f>
        <v>#DIV/0!</v>
      </c>
      <c r="E51" s="16" t="e">
        <f>IF(F51="y",E$32*E$30*(C51/100)*(1-('Usage Sheet'!$B$11/100)),E$32*E$30*(C51/100))</f>
        <v>#DIV/0!</v>
      </c>
      <c r="F51" s="18"/>
      <c r="G51" s="21">
        <v>17</v>
      </c>
      <c r="H51" s="4"/>
      <c r="I51" s="26">
        <f t="shared" si="10"/>
        <v>0</v>
      </c>
      <c r="J51" s="115" t="e">
        <f t="shared" si="11"/>
        <v>#N/A</v>
      </c>
      <c r="K51" s="26">
        <f t="shared" si="12"/>
        <v>0</v>
      </c>
      <c r="L51" s="28" t="e">
        <f t="shared" si="13"/>
        <v>#DIV/0!</v>
      </c>
      <c r="M51" s="28" t="e">
        <f t="shared" si="14"/>
        <v>#DIV/0!</v>
      </c>
      <c r="N51" s="23">
        <v>44</v>
      </c>
      <c r="O51"/>
      <c r="P51"/>
      <c r="Q51"/>
      <c r="R51"/>
      <c r="S51"/>
      <c r="T51"/>
      <c r="U51"/>
      <c r="V51"/>
    </row>
    <row r="52" spans="1:22" s="5" customFormat="1" ht="12.75">
      <c r="A52" s="142" t="e">
        <f>VLOOKUP(B52,'CAS List'!$E$2:$F$863,2,FALSE)</f>
        <v>#N/A</v>
      </c>
      <c r="B52" s="143"/>
      <c r="C52" s="10"/>
      <c r="D52" s="16" t="e">
        <f>IF(F52="y",E$32*C$30*(C52/100)*(1-('Usage Sheet'!$B$11/100)),E$32*C$30*(C52/100))</f>
        <v>#DIV/0!</v>
      </c>
      <c r="E52" s="16" t="e">
        <f>IF(F52="y",E$32*E$30*(C52/100)*(1-('Usage Sheet'!$B$11/100)),E$32*E$30*(C52/100))</f>
        <v>#DIV/0!</v>
      </c>
      <c r="F52" s="18"/>
      <c r="G52" s="21">
        <v>18</v>
      </c>
      <c r="H52" s="4"/>
      <c r="I52" s="26">
        <f t="shared" si="10"/>
        <v>0</v>
      </c>
      <c r="J52" s="115" t="e">
        <f t="shared" si="11"/>
        <v>#N/A</v>
      </c>
      <c r="K52" s="26">
        <f t="shared" si="12"/>
        <v>0</v>
      </c>
      <c r="L52" s="28" t="e">
        <f t="shared" si="13"/>
        <v>#DIV/0!</v>
      </c>
      <c r="M52" s="28" t="e">
        <f t="shared" si="14"/>
        <v>#DIV/0!</v>
      </c>
      <c r="N52" s="23">
        <v>45</v>
      </c>
      <c r="O52"/>
      <c r="P52"/>
      <c r="Q52"/>
      <c r="R52"/>
      <c r="S52"/>
      <c r="T52"/>
      <c r="U52"/>
      <c r="V52"/>
    </row>
    <row r="53" spans="1:17" ht="12.75">
      <c r="A53" s="142" t="e">
        <f>VLOOKUP(B53,'CAS List'!$E$2:$F$863,2,FALSE)</f>
        <v>#N/A</v>
      </c>
      <c r="B53" s="143"/>
      <c r="C53" s="10"/>
      <c r="D53" s="16" t="e">
        <f>IF(F53="y",E$32*C$30*(C53/100)*(1-('Usage Sheet'!$B$11/100)),E$32*C$30*(C53/100))</f>
        <v>#DIV/0!</v>
      </c>
      <c r="E53" s="16" t="e">
        <f>IF(F53="y",E$32*E$30*(C53/100)*(1-('Usage Sheet'!$B$11/100)),E$32*E$30*(C53/100))</f>
        <v>#DIV/0!</v>
      </c>
      <c r="F53" s="18"/>
      <c r="G53" s="21">
        <v>19</v>
      </c>
      <c r="I53" s="26">
        <f t="shared" si="10"/>
        <v>0</v>
      </c>
      <c r="J53" s="115" t="e">
        <f t="shared" si="11"/>
        <v>#N/A</v>
      </c>
      <c r="K53" s="26">
        <f t="shared" si="12"/>
        <v>0</v>
      </c>
      <c r="L53" s="28" t="e">
        <f t="shared" si="13"/>
        <v>#DIV/0!</v>
      </c>
      <c r="M53" s="28" t="e">
        <f t="shared" si="14"/>
        <v>#DIV/0!</v>
      </c>
      <c r="N53" s="23">
        <v>46</v>
      </c>
      <c r="O53"/>
      <c r="P53"/>
      <c r="Q53"/>
    </row>
    <row r="54" spans="1:17" ht="12.75">
      <c r="A54" s="142" t="e">
        <f>VLOOKUP(B54,'CAS List'!$E$2:$F$863,2,FALSE)</f>
        <v>#N/A</v>
      </c>
      <c r="B54" s="143"/>
      <c r="C54" s="10"/>
      <c r="D54" s="16" t="e">
        <f>IF(F54="y",E$32*C$30*(C54/100)*(1-('Usage Sheet'!$B$11/100)),E$32*C$30*(C54/100))</f>
        <v>#DIV/0!</v>
      </c>
      <c r="E54" s="16" t="e">
        <f>IF(F54="y",E$32*E$30*(C54/100)*(1-('Usage Sheet'!$B$11/100)),E$32*E$30*(C54/100))</f>
        <v>#DIV/0!</v>
      </c>
      <c r="F54" s="18"/>
      <c r="G54" s="21">
        <v>20</v>
      </c>
      <c r="I54" s="26">
        <f t="shared" si="10"/>
        <v>0</v>
      </c>
      <c r="J54" s="115" t="e">
        <f t="shared" si="11"/>
        <v>#N/A</v>
      </c>
      <c r="K54" s="26">
        <f t="shared" si="12"/>
        <v>0</v>
      </c>
      <c r="L54" s="28" t="e">
        <f t="shared" si="13"/>
        <v>#DIV/0!</v>
      </c>
      <c r="M54" s="28" t="e">
        <f t="shared" si="14"/>
        <v>#DIV/0!</v>
      </c>
      <c r="N54" s="23">
        <v>47</v>
      </c>
      <c r="O54"/>
      <c r="P54"/>
      <c r="Q54"/>
    </row>
    <row r="55" spans="7:17" ht="12.75">
      <c r="G55" s="21"/>
      <c r="I55" s="26">
        <f t="shared" si="10"/>
        <v>0</v>
      </c>
      <c r="J55" s="115" t="e">
        <f t="shared" si="11"/>
        <v>#N/A</v>
      </c>
      <c r="K55" s="26">
        <f t="shared" si="12"/>
        <v>0</v>
      </c>
      <c r="L55" s="28" t="e">
        <f t="shared" si="13"/>
        <v>#DIV/0!</v>
      </c>
      <c r="M55" s="28" t="e">
        <f t="shared" si="14"/>
        <v>#DIV/0!</v>
      </c>
      <c r="N55" s="23">
        <v>48</v>
      </c>
      <c r="O55"/>
      <c r="P55"/>
      <c r="Q55"/>
    </row>
    <row r="56" spans="1:17" ht="26.25">
      <c r="A56" s="13" t="str">
        <f>'Usage Sheet'!A20</f>
        <v>Catalyst/Hardener 1</v>
      </c>
      <c r="F56" s="7" t="s">
        <v>51</v>
      </c>
      <c r="G56" s="2" t="s">
        <v>60</v>
      </c>
      <c r="I56" s="26">
        <f t="shared" si="10"/>
        <v>0</v>
      </c>
      <c r="J56" s="115" t="e">
        <f t="shared" si="11"/>
        <v>#N/A</v>
      </c>
      <c r="K56" s="26">
        <f t="shared" si="12"/>
        <v>0</v>
      </c>
      <c r="L56" s="28" t="e">
        <f t="shared" si="13"/>
        <v>#DIV/0!</v>
      </c>
      <c r="M56" s="28" t="e">
        <f t="shared" si="14"/>
        <v>#DIV/0!</v>
      </c>
      <c r="N56" s="23">
        <v>49</v>
      </c>
      <c r="O56"/>
      <c r="P56"/>
      <c r="Q56"/>
    </row>
    <row r="57" spans="1:17" ht="12.75">
      <c r="A57" s="6" t="s">
        <v>4</v>
      </c>
      <c r="B57" s="1" t="s">
        <v>5</v>
      </c>
      <c r="C57" s="153" t="e">
        <f>'Usage Sheet'!$J$20</f>
        <v>#DIV/0!</v>
      </c>
      <c r="D57" s="6" t="s">
        <v>6</v>
      </c>
      <c r="E57" s="153" t="e">
        <f>IF(F57="y",G57,'Usage Sheet'!$K$20)</f>
        <v>#DIV/0!</v>
      </c>
      <c r="F57" s="8"/>
      <c r="G57" s="8"/>
      <c r="I57" s="26">
        <f t="shared" si="10"/>
        <v>0</v>
      </c>
      <c r="J57" s="115" t="e">
        <f t="shared" si="11"/>
        <v>#N/A</v>
      </c>
      <c r="K57" s="26">
        <f t="shared" si="12"/>
        <v>0</v>
      </c>
      <c r="L57" s="28" t="e">
        <f t="shared" si="13"/>
        <v>#DIV/0!</v>
      </c>
      <c r="M57" s="28" t="e">
        <f t="shared" si="14"/>
        <v>#DIV/0!</v>
      </c>
      <c r="N57" s="23">
        <v>50</v>
      </c>
      <c r="O57"/>
      <c r="P57"/>
      <c r="Q57"/>
    </row>
    <row r="58" spans="1:17" ht="12.75">
      <c r="A58" s="6" t="s">
        <v>8</v>
      </c>
      <c r="C58" s="6" t="s">
        <v>7</v>
      </c>
      <c r="E58" s="6" t="s">
        <v>13</v>
      </c>
      <c r="I58" s="26">
        <f t="shared" si="10"/>
        <v>0</v>
      </c>
      <c r="J58" s="115" t="e">
        <f t="shared" si="11"/>
        <v>#N/A</v>
      </c>
      <c r="K58" s="26">
        <f t="shared" si="12"/>
        <v>0</v>
      </c>
      <c r="L58" s="28" t="e">
        <f t="shared" si="13"/>
        <v>#DIV/0!</v>
      </c>
      <c r="M58" s="28" t="e">
        <f t="shared" si="14"/>
        <v>#DIV/0!</v>
      </c>
      <c r="N58" s="23">
        <v>51</v>
      </c>
      <c r="O58"/>
      <c r="P58"/>
      <c r="Q58"/>
    </row>
    <row r="59" spans="1:17" ht="12.75">
      <c r="A59" s="8"/>
      <c r="C59" s="8"/>
      <c r="E59" s="22">
        <f>IF(A59="",C59*8.34,A59)</f>
        <v>0</v>
      </c>
      <c r="I59" s="26">
        <f t="shared" si="10"/>
        <v>0</v>
      </c>
      <c r="J59" s="115" t="e">
        <f t="shared" si="11"/>
        <v>#N/A</v>
      </c>
      <c r="K59" s="26">
        <f t="shared" si="12"/>
        <v>0</v>
      </c>
      <c r="L59" s="28" t="e">
        <f t="shared" si="13"/>
        <v>#DIV/0!</v>
      </c>
      <c r="M59" s="28" t="e">
        <f t="shared" si="14"/>
        <v>#DIV/0!</v>
      </c>
      <c r="N59" s="23">
        <v>52</v>
      </c>
      <c r="O59"/>
      <c r="P59"/>
      <c r="Q59"/>
    </row>
    <row r="60" spans="1:17" ht="15.75">
      <c r="A60" s="12">
        <f>'Usage Sheet'!$B$20</f>
        <v>0</v>
      </c>
      <c r="I60" s="26">
        <f t="shared" si="10"/>
        <v>0</v>
      </c>
      <c r="J60" s="115" t="e">
        <f t="shared" si="11"/>
        <v>#N/A</v>
      </c>
      <c r="K60" s="26">
        <f t="shared" si="12"/>
        <v>0</v>
      </c>
      <c r="L60" s="28" t="e">
        <f t="shared" si="13"/>
        <v>#DIV/0!</v>
      </c>
      <c r="M60" s="28" t="e">
        <f t="shared" si="14"/>
        <v>#DIV/0!</v>
      </c>
      <c r="N60" s="23">
        <v>53</v>
      </c>
      <c r="O60"/>
      <c r="P60"/>
      <c r="Q60"/>
    </row>
    <row r="61" spans="1:17" ht="12.75">
      <c r="A61" s="142" t="e">
        <f>VLOOKUP(B61,'CAS List'!$E$2:$F$863,2,FALSE)</f>
        <v>#N/A</v>
      </c>
      <c r="B61" s="143"/>
      <c r="C61" s="10"/>
      <c r="D61" s="16" t="e">
        <f>IF(F61="y",E$59*C$57*(C61/100)*(1-('Usage Sheet'!$B$11/100)),E$59*C$57*(C61/100))</f>
        <v>#DIV/0!</v>
      </c>
      <c r="E61" s="16" t="e">
        <f>IF(F61="y",E$59*E$57*(C61/100)*(1-('Usage Sheet'!$B$11/100)),E$59*E$57*(C61/100))</f>
        <v>#DIV/0!</v>
      </c>
      <c r="F61" s="9"/>
      <c r="G61" s="21">
        <v>1</v>
      </c>
      <c r="I61" s="26">
        <f t="shared" si="10"/>
        <v>0</v>
      </c>
      <c r="J61" s="115" t="e">
        <f t="shared" si="11"/>
        <v>#N/A</v>
      </c>
      <c r="K61" s="26">
        <f t="shared" si="12"/>
        <v>0</v>
      </c>
      <c r="L61" s="28" t="e">
        <f t="shared" si="13"/>
        <v>#DIV/0!</v>
      </c>
      <c r="M61" s="28" t="e">
        <f t="shared" si="14"/>
        <v>#DIV/0!</v>
      </c>
      <c r="N61" s="23">
        <v>54</v>
      </c>
      <c r="O61"/>
      <c r="P61"/>
      <c r="Q61"/>
    </row>
    <row r="62" spans="1:17" ht="12.75">
      <c r="A62" s="142" t="e">
        <f>VLOOKUP(B62,'CAS List'!$E$2:$F$863,2,FALSE)</f>
        <v>#N/A</v>
      </c>
      <c r="B62" s="143"/>
      <c r="C62" s="19"/>
      <c r="D62" s="16" t="e">
        <f>IF(F62="y",E$59*C$57*(C62/100)*(1-('Usage Sheet'!$B$11/100)),E$59*C$57*(C62/100))</f>
        <v>#DIV/0!</v>
      </c>
      <c r="E62" s="16" t="e">
        <f>IF(F62="y",E$59*E$57*(C62/100)*(1-('Usage Sheet'!$B$11/100)),E$59*E$57*(C62/100))</f>
        <v>#DIV/0!</v>
      </c>
      <c r="F62" s="9"/>
      <c r="G62" s="21">
        <v>2</v>
      </c>
      <c r="I62" s="26">
        <f t="shared" si="10"/>
        <v>0</v>
      </c>
      <c r="J62" s="115" t="e">
        <f t="shared" si="11"/>
        <v>#N/A</v>
      </c>
      <c r="K62" s="26">
        <f t="shared" si="12"/>
        <v>0</v>
      </c>
      <c r="L62" s="28" t="e">
        <f t="shared" si="13"/>
        <v>#DIV/0!</v>
      </c>
      <c r="M62" s="28" t="e">
        <f t="shared" si="14"/>
        <v>#DIV/0!</v>
      </c>
      <c r="N62" s="23">
        <v>55</v>
      </c>
      <c r="O62"/>
      <c r="P62"/>
      <c r="Q62"/>
    </row>
    <row r="63" spans="1:17" ht="12.75">
      <c r="A63" s="142" t="e">
        <f>VLOOKUP(B63,'CAS List'!$E$2:$F$863,2,FALSE)</f>
        <v>#N/A</v>
      </c>
      <c r="B63" s="143"/>
      <c r="C63" s="19"/>
      <c r="D63" s="16" t="e">
        <f>IF(F63="y",E$59*C$57*(C63/100)*(1-('Usage Sheet'!$B$11/100)),E$59*C$57*(C63/100))</f>
        <v>#DIV/0!</v>
      </c>
      <c r="E63" s="16" t="e">
        <f>IF(F63="y",E$59*E$57*(C63/100)*(1-('Usage Sheet'!$B$11/100)),E$59*E$57*(C63/100))</f>
        <v>#DIV/0!</v>
      </c>
      <c r="F63" s="9"/>
      <c r="G63" s="21">
        <v>3</v>
      </c>
      <c r="I63" s="26">
        <f t="shared" si="10"/>
        <v>0</v>
      </c>
      <c r="J63" s="115" t="e">
        <f t="shared" si="11"/>
        <v>#N/A</v>
      </c>
      <c r="K63" s="26">
        <f t="shared" si="12"/>
        <v>0</v>
      </c>
      <c r="L63" s="28" t="e">
        <f t="shared" si="13"/>
        <v>#DIV/0!</v>
      </c>
      <c r="M63" s="28" t="e">
        <f t="shared" si="14"/>
        <v>#DIV/0!</v>
      </c>
      <c r="N63" s="23">
        <v>56</v>
      </c>
      <c r="O63"/>
      <c r="P63"/>
      <c r="Q63"/>
    </row>
    <row r="64" spans="1:17" ht="12.75">
      <c r="A64" s="142" t="e">
        <f>VLOOKUP(B64,'CAS List'!$E$2:$F$863,2,FALSE)</f>
        <v>#N/A</v>
      </c>
      <c r="B64" s="143"/>
      <c r="C64" s="19"/>
      <c r="D64" s="16" t="e">
        <f>IF(F64="y",E$59*C$57*(C64/100)*(1-('Usage Sheet'!$B$11/100)),E$59*C$57*(C64/100))</f>
        <v>#DIV/0!</v>
      </c>
      <c r="E64" s="16" t="e">
        <f>IF(F64="y",E$59*E$57*(C64/100)*(1-('Usage Sheet'!$B$11/100)),E$59*E$57*(C64/100))</f>
        <v>#DIV/0!</v>
      </c>
      <c r="F64" s="18"/>
      <c r="G64" s="21">
        <v>4</v>
      </c>
      <c r="I64" s="26">
        <f t="shared" si="10"/>
        <v>0</v>
      </c>
      <c r="J64" s="115" t="e">
        <f t="shared" si="11"/>
        <v>#N/A</v>
      </c>
      <c r="K64" s="26">
        <f t="shared" si="12"/>
        <v>0</v>
      </c>
      <c r="L64" s="28" t="e">
        <f t="shared" si="13"/>
        <v>#DIV/0!</v>
      </c>
      <c r="M64" s="28" t="e">
        <f t="shared" si="14"/>
        <v>#DIV/0!</v>
      </c>
      <c r="N64" s="23">
        <v>57</v>
      </c>
      <c r="O64"/>
      <c r="P64"/>
      <c r="Q64"/>
    </row>
    <row r="65" spans="1:17" ht="12.75">
      <c r="A65" s="142" t="e">
        <f>VLOOKUP(B65,'CAS List'!$E$2:$F$863,2,FALSE)</f>
        <v>#N/A</v>
      </c>
      <c r="B65" s="143"/>
      <c r="C65" s="19"/>
      <c r="D65" s="16" t="e">
        <f>IF(F65="y",E$59*C$57*(C65/100)*(1-('Usage Sheet'!$B$11/100)),E$59*C$57*(C65/100))</f>
        <v>#DIV/0!</v>
      </c>
      <c r="E65" s="16" t="e">
        <f>IF(F65="y",E$59*E$57*(C65/100)*(1-('Usage Sheet'!$B$11/100)),E$59*E$57*(C65/100))</f>
        <v>#DIV/0!</v>
      </c>
      <c r="F65" s="9"/>
      <c r="G65" s="21">
        <v>5</v>
      </c>
      <c r="I65" s="26">
        <f t="shared" si="10"/>
        <v>0</v>
      </c>
      <c r="J65" s="115" t="e">
        <f t="shared" si="11"/>
        <v>#N/A</v>
      </c>
      <c r="K65" s="26">
        <f t="shared" si="12"/>
        <v>0</v>
      </c>
      <c r="L65" s="28" t="e">
        <f t="shared" si="13"/>
        <v>#DIV/0!</v>
      </c>
      <c r="M65" s="28" t="e">
        <f t="shared" si="14"/>
        <v>#DIV/0!</v>
      </c>
      <c r="N65" s="23">
        <v>58</v>
      </c>
      <c r="O65"/>
      <c r="P65"/>
      <c r="Q65"/>
    </row>
    <row r="66" spans="1:17" ht="12.75">
      <c r="A66" s="142" t="e">
        <f>VLOOKUP(B66,'CAS List'!$E$2:$F$863,2,FALSE)</f>
        <v>#N/A</v>
      </c>
      <c r="B66" s="143"/>
      <c r="C66" s="10"/>
      <c r="D66" s="16" t="e">
        <f>IF(F66="y",E$59*C$57*(C66/100)*(1-('Usage Sheet'!$B$11/100)),E$59*C$57*(C66/100))</f>
        <v>#DIV/0!</v>
      </c>
      <c r="E66" s="16" t="e">
        <f>IF(F66="y",E$59*E$57*(C66/100)*(1-('Usage Sheet'!$B$11/100)),E$59*E$57*(C66/100))</f>
        <v>#DIV/0!</v>
      </c>
      <c r="F66" s="9"/>
      <c r="G66" s="21">
        <v>6</v>
      </c>
      <c r="I66" s="26">
        <f t="shared" si="10"/>
        <v>0</v>
      </c>
      <c r="J66" s="115" t="e">
        <f t="shared" si="11"/>
        <v>#N/A</v>
      </c>
      <c r="K66" s="26">
        <f t="shared" si="12"/>
        <v>0</v>
      </c>
      <c r="L66" s="28" t="e">
        <f t="shared" si="13"/>
        <v>#DIV/0!</v>
      </c>
      <c r="M66" s="28" t="e">
        <f t="shared" si="14"/>
        <v>#DIV/0!</v>
      </c>
      <c r="N66" s="23">
        <v>59</v>
      </c>
      <c r="O66"/>
      <c r="P66"/>
      <c r="Q66"/>
    </row>
    <row r="67" spans="1:17" ht="12.75">
      <c r="A67" s="142" t="e">
        <f>VLOOKUP(B67,'CAS List'!$E$2:$F$863,2,FALSE)</f>
        <v>#N/A</v>
      </c>
      <c r="B67" s="143"/>
      <c r="C67" s="10"/>
      <c r="D67" s="16" t="e">
        <f>IF(F67="y",E$59*C$57*(C67/100)*(1-('Usage Sheet'!$B$11/100)),E$59*C$57*(C67/100))</f>
        <v>#DIV/0!</v>
      </c>
      <c r="E67" s="16" t="e">
        <f>IF(F67="y",E$59*E$57*(C67/100)*(1-('Usage Sheet'!$B$11/100)),E$59*E$57*(C67/100))</f>
        <v>#DIV/0!</v>
      </c>
      <c r="F67" s="9"/>
      <c r="G67" s="21">
        <v>7</v>
      </c>
      <c r="I67" s="26">
        <f t="shared" si="10"/>
        <v>0</v>
      </c>
      <c r="J67" s="115" t="e">
        <f t="shared" si="11"/>
        <v>#N/A</v>
      </c>
      <c r="K67" s="26">
        <f t="shared" si="12"/>
        <v>0</v>
      </c>
      <c r="L67" s="28" t="e">
        <f t="shared" si="13"/>
        <v>#DIV/0!</v>
      </c>
      <c r="M67" s="28" t="e">
        <f t="shared" si="14"/>
        <v>#DIV/0!</v>
      </c>
      <c r="N67" s="23">
        <v>60</v>
      </c>
      <c r="O67"/>
      <c r="P67"/>
      <c r="Q67"/>
    </row>
    <row r="68" spans="1:17" ht="12.75">
      <c r="A68" s="142" t="e">
        <f>VLOOKUP(B68,'CAS List'!$E$2:$F$863,2,FALSE)</f>
        <v>#N/A</v>
      </c>
      <c r="B68" s="143"/>
      <c r="C68" s="10"/>
      <c r="D68" s="16" t="e">
        <f>IF(F68="y",E$59*C$57*(C68/100)*(1-('Usage Sheet'!$B$11/100)),E$59*C$57*(C68/100))</f>
        <v>#DIV/0!</v>
      </c>
      <c r="E68" s="16" t="e">
        <f>IF(F68="y",E$59*E$57*(C68/100)*(1-('Usage Sheet'!$B$11/100)),E$59*E$57*(C68/100))</f>
        <v>#DIV/0!</v>
      </c>
      <c r="F68" s="18"/>
      <c r="G68" s="21">
        <v>8</v>
      </c>
      <c r="O68"/>
      <c r="P68"/>
      <c r="Q68"/>
    </row>
    <row r="69" spans="1:17" ht="12.75">
      <c r="A69" s="142" t="e">
        <f>VLOOKUP(B69,'CAS List'!$E$2:$F$863,2,FALSE)</f>
        <v>#N/A</v>
      </c>
      <c r="B69" s="143"/>
      <c r="C69" s="10"/>
      <c r="D69" s="16" t="e">
        <f>IF(F69="y",E$59*C$57*(C69/100)*(1-('Usage Sheet'!$B$11/100)),E$59*C$57*(C69/100))</f>
        <v>#DIV/0!</v>
      </c>
      <c r="E69" s="16" t="e">
        <f>IF(F69="y",E$59*E$57*(C69/100)*(1-('Usage Sheet'!$B$11/100)),E$59*E$57*(C69/100))</f>
        <v>#DIV/0!</v>
      </c>
      <c r="F69" s="9"/>
      <c r="G69" s="21">
        <v>9</v>
      </c>
      <c r="O69"/>
      <c r="P69"/>
      <c r="Q69"/>
    </row>
    <row r="70" spans="1:17" ht="12.75">
      <c r="A70" s="142" t="e">
        <f>VLOOKUP(B70,'CAS List'!$E$2:$F$863,2,FALSE)</f>
        <v>#N/A</v>
      </c>
      <c r="B70" s="143"/>
      <c r="C70" s="10"/>
      <c r="D70" s="16" t="e">
        <f>IF(F70="y",E$59*C$57*(C70/100)*(1-('Usage Sheet'!$B$11/100)),E$59*C$57*(C70/100))</f>
        <v>#DIV/0!</v>
      </c>
      <c r="E70" s="16" t="e">
        <f>IF(F70="y",E$59*E$57*(C70/100)*(1-('Usage Sheet'!$B$11/100)),E$59*E$57*(C70/100))</f>
        <v>#DIV/0!</v>
      </c>
      <c r="F70" s="9"/>
      <c r="G70" s="21">
        <v>10</v>
      </c>
      <c r="O70"/>
      <c r="P70"/>
      <c r="Q70"/>
    </row>
    <row r="71" spans="1:17" ht="12.75">
      <c r="A71" s="142" t="e">
        <f>VLOOKUP(B71,'CAS List'!$E$2:$F$863,2,FALSE)</f>
        <v>#N/A</v>
      </c>
      <c r="B71" s="143"/>
      <c r="C71" s="10"/>
      <c r="D71" s="16" t="e">
        <f>IF(F71="y",E$59*C$57*(C71/100)*(1-('Usage Sheet'!$B$11/100)),E$59*C$57*(C71/100))</f>
        <v>#DIV/0!</v>
      </c>
      <c r="E71" s="16" t="e">
        <f>IF(F71="y",E$59*E$57*(C71/100)*(1-('Usage Sheet'!$B$11/100)),E$59*E$57*(C71/100))</f>
        <v>#DIV/0!</v>
      </c>
      <c r="F71" s="9"/>
      <c r="G71" s="21">
        <v>11</v>
      </c>
      <c r="O71"/>
      <c r="P71"/>
      <c r="Q71"/>
    </row>
    <row r="72" spans="1:17" ht="12.75">
      <c r="A72" s="142" t="e">
        <f>VLOOKUP(B72,'CAS List'!$E$2:$F$863,2,FALSE)</f>
        <v>#N/A</v>
      </c>
      <c r="B72" s="143"/>
      <c r="C72" s="10"/>
      <c r="D72" s="16" t="e">
        <f>IF(F72="y",E$59*C$57*(C72/100)*(1-('Usage Sheet'!$B$11/100)),E$59*C$57*(C72/100))</f>
        <v>#DIV/0!</v>
      </c>
      <c r="E72" s="16" t="e">
        <f>IF(F72="y",E$59*E$57*(C72/100)*(1-('Usage Sheet'!$B$11/100)),E$59*E$57*(C72/100))</f>
        <v>#DIV/0!</v>
      </c>
      <c r="F72" s="9"/>
      <c r="G72" s="21">
        <v>12</v>
      </c>
      <c r="O72"/>
      <c r="P72"/>
      <c r="Q72"/>
    </row>
    <row r="73" spans="1:17" ht="12.75">
      <c r="A73" s="142" t="e">
        <f>VLOOKUP(B73,'CAS List'!$E$2:$F$863,2,FALSE)</f>
        <v>#N/A</v>
      </c>
      <c r="B73" s="143"/>
      <c r="C73" s="10"/>
      <c r="D73" s="16" t="e">
        <f>IF(F73="y",E$59*C$57*(C73/100)*(1-('Usage Sheet'!$B$11/100)),E$59*C$57*(C73/100))</f>
        <v>#DIV/0!</v>
      </c>
      <c r="E73" s="16" t="e">
        <f>IF(F73="y",E$59*E$57*(C73/100)*(1-('Usage Sheet'!$B$11/100)),E$59*E$57*(C73/100))</f>
        <v>#DIV/0!</v>
      </c>
      <c r="F73" s="9"/>
      <c r="G73" s="21">
        <v>13</v>
      </c>
      <c r="O73"/>
      <c r="P73"/>
      <c r="Q73"/>
    </row>
    <row r="74" spans="1:17" ht="12.75">
      <c r="A74" s="142" t="e">
        <f>VLOOKUP(B74,'CAS List'!$E$2:$F$863,2,FALSE)</f>
        <v>#N/A</v>
      </c>
      <c r="B74" s="143"/>
      <c r="C74" s="10"/>
      <c r="D74" s="16" t="e">
        <f>IF(F74="y",E$59*C$57*(C74/100)*(1-('Usage Sheet'!$B$11/100)),E$59*C$57*(C74/100))</f>
        <v>#DIV/0!</v>
      </c>
      <c r="E74" s="16" t="e">
        <f>IF(F74="y",E$59*E$57*(C74/100)*(1-('Usage Sheet'!$B$11/100)),E$59*E$57*(C74/100))</f>
        <v>#DIV/0!</v>
      </c>
      <c r="F74" s="9"/>
      <c r="G74" s="21">
        <v>14</v>
      </c>
      <c r="O74"/>
      <c r="P74"/>
      <c r="Q74"/>
    </row>
    <row r="75" spans="1:17" ht="12.75">
      <c r="A75" s="142" t="e">
        <f>VLOOKUP(B75,'CAS List'!$E$2:$F$863,2,FALSE)</f>
        <v>#N/A</v>
      </c>
      <c r="B75" s="143"/>
      <c r="C75" s="10"/>
      <c r="D75" s="16" t="e">
        <f>IF(F75="y",E$59*C$57*(C75/100)*(1-('Usage Sheet'!$B$11/100)),E$59*C$57*(C75/100))</f>
        <v>#DIV/0!</v>
      </c>
      <c r="E75" s="16" t="e">
        <f>IF(F75="y",E$59*E$57*(C75/100)*(1-('Usage Sheet'!$B$11/100)),E$59*E$57*(C75/100))</f>
        <v>#DIV/0!</v>
      </c>
      <c r="F75" s="9"/>
      <c r="G75" s="21">
        <v>15</v>
      </c>
      <c r="O75"/>
      <c r="P75"/>
      <c r="Q75"/>
    </row>
    <row r="76" spans="1:17" ht="12.75">
      <c r="A76" s="142" t="e">
        <f>VLOOKUP(B76,'CAS List'!$E$2:$F$863,2,FALSE)</f>
        <v>#N/A</v>
      </c>
      <c r="B76" s="143"/>
      <c r="C76" s="10"/>
      <c r="D76" s="16" t="e">
        <f>IF(F76="y",E$59*C$57*(C76/100)*(1-('Usage Sheet'!$B$11/100)),E$59*C$57*(C76/100))</f>
        <v>#DIV/0!</v>
      </c>
      <c r="E76" s="16" t="e">
        <f>IF(F76="y",E$59*E$57*(C76/100)*(1-('Usage Sheet'!$B$11/100)),E$59*E$57*(C76/100))</f>
        <v>#DIV/0!</v>
      </c>
      <c r="F76" s="18"/>
      <c r="G76" s="21">
        <v>16</v>
      </c>
      <c r="O76"/>
      <c r="P76"/>
      <c r="Q76"/>
    </row>
    <row r="77" spans="1:17" ht="12.75">
      <c r="A77" s="142" t="e">
        <f>VLOOKUP(B77,'CAS List'!$E$2:$F$863,2,FALSE)</f>
        <v>#N/A</v>
      </c>
      <c r="B77" s="143"/>
      <c r="C77" s="10"/>
      <c r="D77" s="16" t="e">
        <f>IF(F77="y",E$59*C$57*(C77/100)*(1-('Usage Sheet'!$B$11/100)),E$59*C$57*(C77/100))</f>
        <v>#DIV/0!</v>
      </c>
      <c r="E77" s="16" t="e">
        <f>IF(F77="y",E$59*E$57*(C77/100)*(1-('Usage Sheet'!$B$11/100)),E$59*E$57*(C77/100))</f>
        <v>#DIV/0!</v>
      </c>
      <c r="F77" s="18"/>
      <c r="G77" s="21">
        <v>17</v>
      </c>
      <c r="O77"/>
      <c r="P77"/>
      <c r="Q77"/>
    </row>
    <row r="78" spans="1:17" ht="12.75">
      <c r="A78" s="142" t="e">
        <f>VLOOKUP(B78,'CAS List'!$E$2:$F$863,2,FALSE)</f>
        <v>#N/A</v>
      </c>
      <c r="B78" s="143"/>
      <c r="C78" s="10"/>
      <c r="D78" s="16" t="e">
        <f>IF(F78="y",E$59*C$57*(C78/100)*(1-('Usage Sheet'!$B$11/100)),E$59*C$57*(C78/100))</f>
        <v>#DIV/0!</v>
      </c>
      <c r="E78" s="16" t="e">
        <f>IF(F78="y",E$59*E$57*(C78/100)*(1-('Usage Sheet'!$B$11/100)),E$59*E$57*(C78/100))</f>
        <v>#DIV/0!</v>
      </c>
      <c r="F78" s="18"/>
      <c r="G78" s="21">
        <v>18</v>
      </c>
      <c r="O78"/>
      <c r="P78"/>
      <c r="Q78"/>
    </row>
    <row r="79" spans="1:17" ht="12.75">
      <c r="A79" s="142" t="e">
        <f>VLOOKUP(B79,'CAS List'!$E$2:$F$863,2,FALSE)</f>
        <v>#N/A</v>
      </c>
      <c r="B79" s="143"/>
      <c r="C79" s="10"/>
      <c r="D79" s="16" t="e">
        <f>IF(F79="y",E$59*C$57*(C79/100)*(1-('Usage Sheet'!$B$11/100)),E$59*C$57*(C79/100))</f>
        <v>#DIV/0!</v>
      </c>
      <c r="E79" s="16" t="e">
        <f>IF(F79="y",E$59*E$57*(C79/100)*(1-('Usage Sheet'!$B$11/100)),E$59*E$57*(C79/100))</f>
        <v>#DIV/0!</v>
      </c>
      <c r="F79" s="18"/>
      <c r="G79" s="21">
        <v>19</v>
      </c>
      <c r="O79"/>
      <c r="P79"/>
      <c r="Q79"/>
    </row>
    <row r="80" spans="1:17" ht="12.75">
      <c r="A80" s="142" t="e">
        <f>VLOOKUP(B80,'CAS List'!$E$2:$F$863,2,FALSE)</f>
        <v>#N/A</v>
      </c>
      <c r="B80" s="143"/>
      <c r="C80" s="10"/>
      <c r="D80" s="16" t="e">
        <f>IF(F80="y",E$59*C$57*(C80/100)*(1-('Usage Sheet'!$B$11/100)),E$59*C$57*(C80/100))</f>
        <v>#DIV/0!</v>
      </c>
      <c r="E80" s="16" t="e">
        <f>IF(F80="y",E$59*E$57*(C80/100)*(1-('Usage Sheet'!$B$11/100)),E$59*E$57*(C80/100))</f>
        <v>#DIV/0!</v>
      </c>
      <c r="F80" s="9"/>
      <c r="G80" s="21">
        <v>20</v>
      </c>
      <c r="O80"/>
      <c r="P80"/>
      <c r="Q80"/>
    </row>
    <row r="81" spans="15:17" ht="12.75">
      <c r="O81"/>
      <c r="P81"/>
      <c r="Q81"/>
    </row>
    <row r="82" spans="15:17" ht="12.75">
      <c r="O82"/>
      <c r="P82"/>
      <c r="Q82"/>
    </row>
    <row r="83" spans="15:17" ht="12.75">
      <c r="O83"/>
      <c r="P83"/>
      <c r="Q83"/>
    </row>
    <row r="84" spans="15:17" ht="12.75">
      <c r="O84"/>
      <c r="P84"/>
      <c r="Q84"/>
    </row>
    <row r="85" spans="15:17" ht="12.75">
      <c r="O85"/>
      <c r="P85"/>
      <c r="Q85"/>
    </row>
    <row r="86" spans="15:17" ht="12.75">
      <c r="O86"/>
      <c r="P86"/>
      <c r="Q86"/>
    </row>
    <row r="87" spans="15:17" ht="12.75">
      <c r="O87"/>
      <c r="P87"/>
      <c r="Q87"/>
    </row>
    <row r="88" spans="15:17" ht="12.75">
      <c r="O88"/>
      <c r="P88"/>
      <c r="Q88"/>
    </row>
    <row r="89" spans="15:17" ht="12.75">
      <c r="O89"/>
      <c r="P89"/>
      <c r="Q89"/>
    </row>
    <row r="90" spans="15:17" ht="12.75">
      <c r="O90"/>
      <c r="P90"/>
      <c r="Q90"/>
    </row>
    <row r="91" spans="15:17" ht="12.75">
      <c r="O91"/>
      <c r="P91"/>
      <c r="Q91"/>
    </row>
    <row r="92" spans="15:17" ht="12.75">
      <c r="O92"/>
      <c r="P92"/>
      <c r="Q92"/>
    </row>
    <row r="93" spans="15:17" ht="12.75">
      <c r="O93"/>
      <c r="P93"/>
      <c r="Q93"/>
    </row>
    <row r="94" spans="15:17" ht="12.75">
      <c r="O94"/>
      <c r="P94"/>
      <c r="Q94"/>
    </row>
    <row r="95" spans="15:17" ht="12.75">
      <c r="O95"/>
      <c r="P95"/>
      <c r="Q95"/>
    </row>
    <row r="96" spans="15:17" ht="12.75">
      <c r="O96"/>
      <c r="P96"/>
      <c r="Q96"/>
    </row>
    <row r="97" spans="15:17" ht="12.75">
      <c r="O97"/>
      <c r="P97"/>
      <c r="Q97"/>
    </row>
    <row r="98" spans="15:17" ht="12.75">
      <c r="O98"/>
      <c r="P98"/>
      <c r="Q98"/>
    </row>
    <row r="99" spans="15:17" ht="12.75">
      <c r="O99"/>
      <c r="P99"/>
      <c r="Q99"/>
    </row>
    <row r="100" spans="15:17" ht="12.75">
      <c r="O100"/>
      <c r="P100"/>
      <c r="Q100"/>
    </row>
    <row r="101" spans="15:17" ht="12.75">
      <c r="O101"/>
      <c r="P101"/>
      <c r="Q101"/>
    </row>
    <row r="102" spans="15:17" ht="12.75">
      <c r="O102"/>
      <c r="P102"/>
      <c r="Q102"/>
    </row>
    <row r="103" spans="15:17" ht="12.75">
      <c r="O103"/>
      <c r="P103"/>
      <c r="Q103"/>
    </row>
    <row r="104" spans="15:17" ht="12.75">
      <c r="O104"/>
      <c r="P104"/>
      <c r="Q104"/>
    </row>
    <row r="105" spans="15:17" ht="12.75">
      <c r="O105"/>
      <c r="P105"/>
      <c r="Q105"/>
    </row>
    <row r="106" spans="15:17" ht="12.75">
      <c r="O106"/>
      <c r="P106"/>
      <c r="Q106"/>
    </row>
    <row r="107" spans="15:17" ht="12.75">
      <c r="O107"/>
      <c r="P107"/>
      <c r="Q107"/>
    </row>
    <row r="108" spans="15:17" ht="12.75">
      <c r="O108"/>
      <c r="P108"/>
      <c r="Q108"/>
    </row>
    <row r="109" spans="15:17" ht="12.75">
      <c r="O109"/>
      <c r="P109"/>
      <c r="Q109"/>
    </row>
    <row r="110" spans="15:17" ht="12.75">
      <c r="O110"/>
      <c r="P110"/>
      <c r="Q110"/>
    </row>
    <row r="111" spans="15:17" ht="12.75">
      <c r="O111"/>
      <c r="P111"/>
      <c r="Q111"/>
    </row>
    <row r="112" spans="15:17" ht="12.75">
      <c r="O112"/>
      <c r="P112"/>
      <c r="Q112"/>
    </row>
    <row r="113" spans="15:17" ht="12.75">
      <c r="O113"/>
      <c r="P113"/>
      <c r="Q113"/>
    </row>
    <row r="114" spans="15:17" ht="12.75">
      <c r="O114"/>
      <c r="P114"/>
      <c r="Q114"/>
    </row>
    <row r="115" spans="15:17" ht="12.75">
      <c r="O115"/>
      <c r="P115"/>
      <c r="Q115"/>
    </row>
    <row r="116" spans="15:17" ht="12.75">
      <c r="O116"/>
      <c r="P116"/>
      <c r="Q116"/>
    </row>
    <row r="117" spans="15:17" ht="12.75">
      <c r="O117"/>
      <c r="P117"/>
      <c r="Q117"/>
    </row>
    <row r="118" spans="15:17" ht="12.75">
      <c r="O118"/>
      <c r="P118"/>
      <c r="Q118"/>
    </row>
    <row r="119" spans="15:17" ht="12.75">
      <c r="O119"/>
      <c r="P119"/>
      <c r="Q119"/>
    </row>
    <row r="120" spans="15:17" ht="12.75">
      <c r="O120"/>
      <c r="P120"/>
      <c r="Q120"/>
    </row>
    <row r="121" spans="15:17" ht="12.75">
      <c r="O121"/>
      <c r="P121"/>
      <c r="Q121"/>
    </row>
    <row r="122" spans="15:17" ht="12.75">
      <c r="O122"/>
      <c r="P122"/>
      <c r="Q122"/>
    </row>
    <row r="123" spans="15:17" ht="12.75">
      <c r="O123"/>
      <c r="P123"/>
      <c r="Q123"/>
    </row>
    <row r="124" spans="15:17" ht="12.75">
      <c r="O124"/>
      <c r="P124"/>
      <c r="Q124"/>
    </row>
    <row r="125" spans="15:17" ht="12.75">
      <c r="O125"/>
      <c r="P125"/>
      <c r="Q125"/>
    </row>
    <row r="126" spans="15:17" ht="12.75">
      <c r="O126"/>
      <c r="P126"/>
      <c r="Q126"/>
    </row>
    <row r="127" spans="15:17" ht="12.75">
      <c r="O127"/>
      <c r="P127"/>
      <c r="Q127"/>
    </row>
    <row r="128" spans="15:17" ht="12.75">
      <c r="O128"/>
      <c r="P128"/>
      <c r="Q128"/>
    </row>
    <row r="129" spans="15:17" ht="12.75">
      <c r="O129"/>
      <c r="P129"/>
      <c r="Q129"/>
    </row>
    <row r="130" spans="15:17" ht="12.75">
      <c r="O130"/>
      <c r="P130"/>
      <c r="Q130"/>
    </row>
    <row r="131" spans="15:17" ht="12.75">
      <c r="O131"/>
      <c r="P131"/>
      <c r="Q131"/>
    </row>
    <row r="132" spans="15:17" ht="12.75">
      <c r="O132"/>
      <c r="P132"/>
      <c r="Q132"/>
    </row>
    <row r="133" spans="15:17" ht="12.75">
      <c r="O133"/>
      <c r="P133"/>
      <c r="Q133"/>
    </row>
    <row r="134" spans="15:17" ht="12.75">
      <c r="O134"/>
      <c r="P134"/>
      <c r="Q134"/>
    </row>
    <row r="135" spans="15:17" ht="12.75">
      <c r="O135"/>
      <c r="P135"/>
      <c r="Q135"/>
    </row>
    <row r="136" spans="15:17" ht="12.75">
      <c r="O136"/>
      <c r="P136"/>
      <c r="Q136"/>
    </row>
    <row r="137" spans="15:17" ht="12.75">
      <c r="O137"/>
      <c r="P137"/>
      <c r="Q137"/>
    </row>
    <row r="138" spans="15:17" ht="12.75">
      <c r="O138"/>
      <c r="P138"/>
      <c r="Q138"/>
    </row>
    <row r="139" spans="15:17" ht="12.75">
      <c r="O139"/>
      <c r="P139"/>
      <c r="Q139"/>
    </row>
    <row r="140" spans="15:17" ht="12.75">
      <c r="O140"/>
      <c r="P140"/>
      <c r="Q140"/>
    </row>
    <row r="141" spans="15:17" ht="12.75">
      <c r="O141"/>
      <c r="P141"/>
      <c r="Q141"/>
    </row>
    <row r="142" spans="15:17" ht="12.75">
      <c r="O142"/>
      <c r="P142"/>
      <c r="Q142"/>
    </row>
    <row r="143" spans="15:17" ht="12.75">
      <c r="O143"/>
      <c r="P143"/>
      <c r="Q143"/>
    </row>
    <row r="144" spans="15:17" ht="12.75">
      <c r="O144"/>
      <c r="P144"/>
      <c r="Q144"/>
    </row>
    <row r="145" spans="15:17" ht="12.75">
      <c r="O145"/>
      <c r="P145"/>
      <c r="Q145"/>
    </row>
    <row r="146" spans="15:17" ht="12.75">
      <c r="O146"/>
      <c r="P146"/>
      <c r="Q146"/>
    </row>
  </sheetData>
  <sheetProtection/>
  <mergeCells count="4">
    <mergeCell ref="O3:Q5"/>
    <mergeCell ref="I1:J1"/>
    <mergeCell ref="A1:G1"/>
    <mergeCell ref="O1:Q1"/>
  </mergeCells>
  <conditionalFormatting sqref="C8:C27">
    <cfRule type="cellIs" priority="9" dxfId="0" operator="equal" stopIfTrue="1">
      <formula>0</formula>
    </cfRule>
  </conditionalFormatting>
  <conditionalFormatting sqref="C35">
    <cfRule type="cellIs" priority="8" dxfId="0" operator="equal" stopIfTrue="1">
      <formula>0</formula>
    </cfRule>
  </conditionalFormatting>
  <conditionalFormatting sqref="C61">
    <cfRule type="cellIs" priority="7" dxfId="0" operator="equal" stopIfTrue="1">
      <formula>0</formula>
    </cfRule>
  </conditionalFormatting>
  <conditionalFormatting sqref="L8:M27">
    <cfRule type="cellIs" priority="6" dxfId="0" operator="equal" stopIfTrue="1">
      <formula>0</formula>
    </cfRule>
  </conditionalFormatting>
  <conditionalFormatting sqref="L28:M47">
    <cfRule type="cellIs" priority="5" dxfId="0" operator="equal" stopIfTrue="1">
      <formula>0</formula>
    </cfRule>
  </conditionalFormatting>
  <conditionalFormatting sqref="L48:M67">
    <cfRule type="cellIs" priority="4"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showInputMessage="1" showErrorMessage="1" sqref="A35:A54 A8:A27 A61:A80"/>
    <dataValidation type="list" allowBlank="1" showInputMessage="1" showErrorMessage="1" sqref="I3">
      <formula1>CASNameList</formula1>
    </dataValidation>
  </dataValidations>
  <printOptions gridLines="1"/>
  <pageMargins left="0.75" right="0.75" top="0.69" bottom="0.8" header="0.5" footer="0.5"/>
  <pageSetup fitToHeight="1" fitToWidth="1" horizontalDpi="600" verticalDpi="600" orientation="portrait" scale="66" r:id="rId2"/>
  <headerFooter alignWithMargins="0">
    <oddHeader>&amp;C&amp;A</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80"/>
  <sheetViews>
    <sheetView zoomScale="115" zoomScaleNormal="115" zoomScalePageLayoutView="0" workbookViewId="0" topLeftCell="A1">
      <selection activeCell="J3" sqref="J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3" customWidth="1"/>
    <col min="15" max="15" width="37.7109375" style="23" customWidth="1"/>
    <col min="16" max="17" width="12.8515625" style="23" customWidth="1"/>
    <col min="18" max="18" width="12.8515625" style="0" customWidth="1"/>
  </cols>
  <sheetData>
    <row r="1" spans="1:17" ht="65.25" customHeight="1" thickBot="1" thickTop="1">
      <c r="A1" s="259" t="s">
        <v>852</v>
      </c>
      <c r="B1" s="260"/>
      <c r="C1" s="260"/>
      <c r="D1" s="260"/>
      <c r="E1" s="260"/>
      <c r="F1" s="260"/>
      <c r="G1" s="261"/>
      <c r="H1" s="151"/>
      <c r="I1" s="257" t="s">
        <v>961</v>
      </c>
      <c r="J1" s="258"/>
      <c r="K1" s="151"/>
      <c r="L1" s="152"/>
      <c r="M1" s="152"/>
      <c r="O1" s="262" t="s">
        <v>960</v>
      </c>
      <c r="P1" s="263"/>
      <c r="Q1" s="264"/>
    </row>
    <row r="2" spans="1:10" ht="27" thickBot="1">
      <c r="A2" s="11" t="str">
        <f>'Usage Sheet'!$A$23</f>
        <v>Basecoat</v>
      </c>
      <c r="F2" s="7" t="s">
        <v>51</v>
      </c>
      <c r="G2" s="2" t="s">
        <v>60</v>
      </c>
      <c r="I2" s="144" t="s">
        <v>9</v>
      </c>
      <c r="J2" s="144" t="s">
        <v>851</v>
      </c>
    </row>
    <row r="3" spans="1:17" ht="13.5" thickBot="1">
      <c r="A3" s="6" t="s">
        <v>4</v>
      </c>
      <c r="B3" s="1" t="s">
        <v>5</v>
      </c>
      <c r="C3" s="153" t="e">
        <f>'Usage Sheet'!$J$23</f>
        <v>#DIV/0!</v>
      </c>
      <c r="D3" s="6" t="s">
        <v>6</v>
      </c>
      <c r="E3" s="153" t="e">
        <f>'Usage Sheet'!$K$23</f>
        <v>#DIV/0!</v>
      </c>
      <c r="F3" s="8"/>
      <c r="G3" s="8"/>
      <c r="I3" s="146" t="s">
        <v>986</v>
      </c>
      <c r="J3" s="145">
        <f>VLOOKUP(I3,'CAS List'!H2:I866,2,FALSE)</f>
        <v>25551137</v>
      </c>
      <c r="O3" s="248" t="s">
        <v>841</v>
      </c>
      <c r="P3" s="249"/>
      <c r="Q3" s="250"/>
    </row>
    <row r="4" spans="1:17" ht="12.75">
      <c r="A4" s="6" t="s">
        <v>8</v>
      </c>
      <c r="C4" s="6" t="s">
        <v>7</v>
      </c>
      <c r="E4" s="6" t="s">
        <v>13</v>
      </c>
      <c r="O4" s="251"/>
      <c r="P4" s="252"/>
      <c r="Q4" s="253"/>
    </row>
    <row r="5" spans="1:17" ht="13.5" thickBot="1">
      <c r="A5" s="8"/>
      <c r="C5" s="8"/>
      <c r="E5" s="3">
        <f>IF(A5="",C5*8.34,A5)</f>
        <v>0</v>
      </c>
      <c r="O5" s="254"/>
      <c r="P5" s="255"/>
      <c r="Q5" s="256"/>
    </row>
    <row r="6" spans="1:12" ht="15.75">
      <c r="A6" s="12">
        <f>'Usage Sheet'!$B$23</f>
        <v>0</v>
      </c>
      <c r="G6" s="5"/>
      <c r="H6" s="29"/>
      <c r="I6" s="24" t="s">
        <v>72</v>
      </c>
      <c r="J6" s="23"/>
      <c r="K6" s="23"/>
      <c r="L6" s="23"/>
    </row>
    <row r="7" spans="1:17" ht="12.75">
      <c r="A7" s="2" t="s">
        <v>9</v>
      </c>
      <c r="B7" t="s">
        <v>50</v>
      </c>
      <c r="C7" s="2" t="s">
        <v>10</v>
      </c>
      <c r="D7" s="2" t="s">
        <v>11</v>
      </c>
      <c r="E7" s="2" t="s">
        <v>12</v>
      </c>
      <c r="F7" s="2" t="s">
        <v>14</v>
      </c>
      <c r="G7" s="5"/>
      <c r="H7" s="4"/>
      <c r="I7" s="23"/>
      <c r="J7" s="23" t="s">
        <v>9</v>
      </c>
      <c r="K7" s="23" t="s">
        <v>50</v>
      </c>
      <c r="L7" s="23" t="s">
        <v>11</v>
      </c>
      <c r="M7" s="23" t="s">
        <v>12</v>
      </c>
      <c r="O7" s="154"/>
      <c r="P7" s="155" t="s">
        <v>69</v>
      </c>
      <c r="Q7" s="156"/>
    </row>
    <row r="8" spans="1:17" ht="15.75" customHeight="1">
      <c r="A8" s="142" t="e">
        <f>VLOOKUP(B8,'CAS List'!$E$2:$F$863,2,FALSE)</f>
        <v>#N/A</v>
      </c>
      <c r="B8" s="143"/>
      <c r="C8" s="10"/>
      <c r="D8" s="16" t="e">
        <f>IF(F8="y",E$5*C$3*(C8/100)*(1-('Usage Sheet'!$B$11/100)),E$5*C$3*(C8/100))</f>
        <v>#DIV/0!</v>
      </c>
      <c r="E8" s="16" t="e">
        <f>IF(F8="y",E$5*E$3*(C8/100)*(1-('Usage Sheet'!$B$11/100)),E$5*E$3*(C8/100))</f>
        <v>#DIV/0!</v>
      </c>
      <c r="F8" s="9"/>
      <c r="G8" s="4"/>
      <c r="H8" s="4"/>
      <c r="I8" s="126">
        <f aca="true" t="shared" si="0" ref="I8:I27">$A$6</f>
        <v>0</v>
      </c>
      <c r="J8" s="127" t="e">
        <f aca="true" t="shared" si="1" ref="J8:K27">A8</f>
        <v>#N/A</v>
      </c>
      <c r="K8" s="126">
        <f t="shared" si="1"/>
        <v>0</v>
      </c>
      <c r="L8" s="128" t="e">
        <f aca="true" t="shared" si="2" ref="L8:M27">D8</f>
        <v>#DIV/0!</v>
      </c>
      <c r="M8" s="128" t="e">
        <f t="shared" si="2"/>
        <v>#DIV/0!</v>
      </c>
      <c r="O8" s="155" t="s">
        <v>9</v>
      </c>
      <c r="P8" s="154" t="s">
        <v>70</v>
      </c>
      <c r="Q8" s="157" t="s">
        <v>71</v>
      </c>
    </row>
    <row r="9" spans="1:17" ht="12.75">
      <c r="A9" s="142" t="e">
        <f>VLOOKUP(B9,'CAS List'!$E$2:$F$863,2,FALSE)</f>
        <v>#N/A</v>
      </c>
      <c r="B9" s="143"/>
      <c r="C9" s="19"/>
      <c r="D9" s="16" t="e">
        <f>IF(F9="y",E$5*C$3*(C9/100)*(1-('Usage Sheet'!$B$11/100)),E$5*C$3*(C9/100))</f>
        <v>#DIV/0!</v>
      </c>
      <c r="E9" s="16" t="e">
        <f>IF(F9="y",E$5*E$3*(C9/100)*(1-('Usage Sheet'!$B$11/100)),E$5*E$3*(C9/100))</f>
        <v>#DIV/0!</v>
      </c>
      <c r="F9" s="9"/>
      <c r="G9" s="4"/>
      <c r="H9" s="20"/>
      <c r="I9" s="126">
        <f t="shared" si="0"/>
        <v>0</v>
      </c>
      <c r="J9" s="127" t="e">
        <f t="shared" si="1"/>
        <v>#N/A</v>
      </c>
      <c r="K9" s="126">
        <f t="shared" si="1"/>
        <v>0</v>
      </c>
      <c r="L9" s="128" t="e">
        <f t="shared" si="2"/>
        <v>#DIV/0!</v>
      </c>
      <c r="M9" s="128" t="e">
        <f t="shared" si="2"/>
        <v>#DIV/0!</v>
      </c>
      <c r="O9" s="164" t="s">
        <v>509</v>
      </c>
      <c r="P9" s="158">
        <v>0.007294793311357507</v>
      </c>
      <c r="Q9" s="159">
        <v>21.30079646916392</v>
      </c>
    </row>
    <row r="10" spans="1:17" ht="12.75">
      <c r="A10" s="142" t="e">
        <f>VLOOKUP(B10,'CAS List'!$E$2:$F$863,2,FALSE)</f>
        <v>#N/A</v>
      </c>
      <c r="B10" s="143"/>
      <c r="C10" s="19"/>
      <c r="D10" s="16" t="e">
        <f>IF(F10="y",E$5*C$3*(C10/100)*(1-('Usage Sheet'!$B$11/100)),E$5*C$3*(C10/100))</f>
        <v>#DIV/0!</v>
      </c>
      <c r="E10" s="16" t="e">
        <f>IF(F10="y",E$5*E$3*(C10/100)*(1-('Usage Sheet'!$B$11/100)),E$5*E$3*(C10/100))</f>
        <v>#DIV/0!</v>
      </c>
      <c r="F10" s="9"/>
      <c r="G10" s="4"/>
      <c r="H10" s="20"/>
      <c r="I10" s="126">
        <f t="shared" si="0"/>
        <v>0</v>
      </c>
      <c r="J10" s="127" t="e">
        <f t="shared" si="1"/>
        <v>#N/A</v>
      </c>
      <c r="K10" s="126">
        <f t="shared" si="1"/>
        <v>0</v>
      </c>
      <c r="L10" s="128" t="e">
        <f t="shared" si="2"/>
        <v>#DIV/0!</v>
      </c>
      <c r="M10" s="128" t="e">
        <f t="shared" si="2"/>
        <v>#DIV/0!</v>
      </c>
      <c r="O10" s="165" t="s">
        <v>643</v>
      </c>
      <c r="P10" s="160">
        <v>0.06565313980221756</v>
      </c>
      <c r="Q10" s="161">
        <v>191.70716822247527</v>
      </c>
    </row>
    <row r="11" spans="1:17" ht="12.75">
      <c r="A11" s="142" t="e">
        <f>VLOOKUP(B11,'CAS List'!$E$2:$F$863,2,FALSE)</f>
        <v>#N/A</v>
      </c>
      <c r="B11" s="143"/>
      <c r="C11" s="19"/>
      <c r="D11" s="16" t="e">
        <f>IF(F11="y",E$5*C$3*(C11/100)*(1-('Usage Sheet'!$B$11/100)),E$5*C$3*(C11/100))</f>
        <v>#DIV/0!</v>
      </c>
      <c r="E11" s="16" t="e">
        <f>IF(F11="y",E$5*E$3*(C11/100)*(1-('Usage Sheet'!$B$11/100)),E$5*E$3*(C11/100))</f>
        <v>#DIV/0!</v>
      </c>
      <c r="F11" s="18"/>
      <c r="G11" s="4"/>
      <c r="H11" s="4"/>
      <c r="I11" s="126">
        <f t="shared" si="0"/>
        <v>0</v>
      </c>
      <c r="J11" s="127" t="e">
        <f t="shared" si="1"/>
        <v>#N/A</v>
      </c>
      <c r="K11" s="126">
        <f t="shared" si="1"/>
        <v>0</v>
      </c>
      <c r="L11" s="128" t="e">
        <f t="shared" si="2"/>
        <v>#DIV/0!</v>
      </c>
      <c r="M11" s="128" t="e">
        <f t="shared" si="2"/>
        <v>#DIV/0!</v>
      </c>
      <c r="O11" s="165" t="s">
        <v>144</v>
      </c>
      <c r="P11" s="160">
        <v>0.0015022954216362004</v>
      </c>
      <c r="Q11" s="161">
        <v>4.386702631177704</v>
      </c>
    </row>
    <row r="12" spans="1:17" ht="12.75">
      <c r="A12" s="142" t="e">
        <f>VLOOKUP(B12,'CAS List'!$E$2:$F$863,2,FALSE)</f>
        <v>#N/A</v>
      </c>
      <c r="B12" s="143"/>
      <c r="C12" s="19"/>
      <c r="D12" s="16" t="e">
        <f>IF(F12="y",E$5*C$3*(C12/100)*(1-('Usage Sheet'!$B$11/100)),E$5*C$3*(C12/100))</f>
        <v>#DIV/0!</v>
      </c>
      <c r="E12" s="16" t="e">
        <f>IF(F12="y",E$5*E$3*(C12/100)*(1-('Usage Sheet'!$B$11/100)),E$5*E$3*(C12/100))</f>
        <v>#DIV/0!</v>
      </c>
      <c r="F12" s="9"/>
      <c r="G12" s="4"/>
      <c r="H12" s="4"/>
      <c r="I12" s="126">
        <f t="shared" si="0"/>
        <v>0</v>
      </c>
      <c r="J12" s="127" t="e">
        <f t="shared" si="1"/>
        <v>#N/A</v>
      </c>
      <c r="K12" s="126">
        <f t="shared" si="1"/>
        <v>0</v>
      </c>
      <c r="L12" s="128" t="e">
        <f t="shared" si="2"/>
        <v>#DIV/0!</v>
      </c>
      <c r="M12" s="128" t="e">
        <f t="shared" si="2"/>
        <v>#DIV/0!</v>
      </c>
      <c r="O12" s="165" t="s">
        <v>146</v>
      </c>
      <c r="P12" s="160">
        <v>0.007511477108181001</v>
      </c>
      <c r="Q12" s="161">
        <v>21.933513155888523</v>
      </c>
    </row>
    <row r="13" spans="1:17" ht="12.75">
      <c r="A13" s="142" t="e">
        <f>VLOOKUP(B13,'CAS List'!$E$2:$F$863,2,FALSE)</f>
        <v>#N/A</v>
      </c>
      <c r="B13" s="143"/>
      <c r="C13" s="10"/>
      <c r="D13" s="16" t="e">
        <f>IF(F13="y",E$5*C$3*(C13/100)*(1-('Usage Sheet'!$B$11/100)),E$5*C$3*(C13/100))</f>
        <v>#DIV/0!</v>
      </c>
      <c r="E13" s="16" t="e">
        <f>IF(F13="y",E$5*E$3*(C13/100)*(1-('Usage Sheet'!$B$11/100)),E$5*E$3*(C13/100))</f>
        <v>#DIV/0!</v>
      </c>
      <c r="F13" s="9"/>
      <c r="G13" s="4"/>
      <c r="H13" s="4"/>
      <c r="I13" s="126">
        <f t="shared" si="0"/>
        <v>0</v>
      </c>
      <c r="J13" s="127" t="e">
        <f t="shared" si="1"/>
        <v>#N/A</v>
      </c>
      <c r="K13" s="126">
        <f t="shared" si="1"/>
        <v>0</v>
      </c>
      <c r="L13" s="128" t="e">
        <f t="shared" si="2"/>
        <v>#DIV/0!</v>
      </c>
      <c r="M13" s="128" t="e">
        <f t="shared" si="2"/>
        <v>#DIV/0!</v>
      </c>
      <c r="O13" s="165" t="s">
        <v>150</v>
      </c>
      <c r="P13" s="160">
        <v>0.0015022954216362004</v>
      </c>
      <c r="Q13" s="161">
        <v>4.386702631177704</v>
      </c>
    </row>
    <row r="14" spans="1:17" ht="12.75">
      <c r="A14" s="142" t="e">
        <f>VLOOKUP(B14,'CAS List'!$E$2:$F$863,2,FALSE)</f>
        <v>#N/A</v>
      </c>
      <c r="B14" s="143"/>
      <c r="C14" s="10"/>
      <c r="D14" s="16" t="e">
        <f>IF(F14="y",E$5*C$3*(C14/100)*(1-('Usage Sheet'!$B$11/100)),E$5*C$3*(C14/100))</f>
        <v>#DIV/0!</v>
      </c>
      <c r="E14" s="16" t="e">
        <f>IF(F14="y",E$5*E$3*(C14/100)*(1-('Usage Sheet'!$B$11/100)),E$5*E$3*(C14/100))</f>
        <v>#DIV/0!</v>
      </c>
      <c r="F14" s="9"/>
      <c r="G14" s="4"/>
      <c r="H14" s="4"/>
      <c r="I14" s="126">
        <f t="shared" si="0"/>
        <v>0</v>
      </c>
      <c r="J14" s="127" t="e">
        <f t="shared" si="1"/>
        <v>#N/A</v>
      </c>
      <c r="K14" s="126">
        <f t="shared" si="1"/>
        <v>0</v>
      </c>
      <c r="L14" s="128" t="e">
        <f t="shared" si="2"/>
        <v>#DIV/0!</v>
      </c>
      <c r="M14" s="128" t="e">
        <f t="shared" si="2"/>
        <v>#DIV/0!</v>
      </c>
      <c r="O14" s="165" t="s">
        <v>64</v>
      </c>
      <c r="P14" s="160">
        <v>7.966718145040427E-06</v>
      </c>
      <c r="Q14" s="161">
        <v>0.023262816983518047</v>
      </c>
    </row>
    <row r="15" spans="1:17" ht="12.75">
      <c r="A15" s="142" t="e">
        <f>VLOOKUP(B15,'CAS List'!$E$2:$F$863,2,FALSE)</f>
        <v>#N/A</v>
      </c>
      <c r="B15" s="143"/>
      <c r="C15" s="10"/>
      <c r="D15" s="16" t="e">
        <f>IF(F15="y",E$5*C$3*(C15/100)*(1-('Usage Sheet'!$B$11/100)),E$5*C$3*(C15/100))</f>
        <v>#DIV/0!</v>
      </c>
      <c r="E15" s="16" t="e">
        <f>IF(F15="y",E$5*E$3*(C15/100)*(1-('Usage Sheet'!$B$11/100)),E$5*E$3*(C15/100))</f>
        <v>#DIV/0!</v>
      </c>
      <c r="F15" s="18"/>
      <c r="G15" s="4"/>
      <c r="H15" s="4"/>
      <c r="I15" s="126">
        <f t="shared" si="0"/>
        <v>0</v>
      </c>
      <c r="J15" s="127" t="e">
        <f t="shared" si="1"/>
        <v>#N/A</v>
      </c>
      <c r="K15" s="126">
        <f t="shared" si="1"/>
        <v>0</v>
      </c>
      <c r="L15" s="128" t="e">
        <f t="shared" si="2"/>
        <v>#DIV/0!</v>
      </c>
      <c r="M15" s="128" t="e">
        <f t="shared" si="2"/>
        <v>#DIV/0!</v>
      </c>
      <c r="O15" s="165" t="s">
        <v>689</v>
      </c>
      <c r="P15" s="160">
        <v>3.9833590725202135E-05</v>
      </c>
      <c r="Q15" s="161">
        <v>0.11631408491759024</v>
      </c>
    </row>
    <row r="16" spans="1:17" ht="12.75">
      <c r="A16" s="142" t="e">
        <f>VLOOKUP(B16,'CAS List'!$E$2:$F$863,2,FALSE)</f>
        <v>#N/A</v>
      </c>
      <c r="B16" s="143"/>
      <c r="C16" s="10"/>
      <c r="D16" s="16" t="e">
        <f>IF(F16="y",E$5*C$3*(C16/100)*(1-('Usage Sheet'!$B$11/100)),E$5*C$3*(C16/100))</f>
        <v>#DIV/0!</v>
      </c>
      <c r="E16" s="16" t="e">
        <f>IF(F16="y",E$5*E$3*(C16/100)*(1-('Usage Sheet'!$B$11/100)),E$5*E$3*(C16/100))</f>
        <v>#DIV/0!</v>
      </c>
      <c r="F16" s="9"/>
      <c r="G16" s="4"/>
      <c r="H16" s="4"/>
      <c r="I16" s="126">
        <f t="shared" si="0"/>
        <v>0</v>
      </c>
      <c r="J16" s="127" t="e">
        <f t="shared" si="1"/>
        <v>#N/A</v>
      </c>
      <c r="K16" s="126">
        <f t="shared" si="1"/>
        <v>0</v>
      </c>
      <c r="L16" s="128" t="e">
        <f t="shared" si="2"/>
        <v>#DIV/0!</v>
      </c>
      <c r="M16" s="128" t="e">
        <f t="shared" si="2"/>
        <v>#DIV/0!</v>
      </c>
      <c r="O16" s="165" t="s">
        <v>152</v>
      </c>
      <c r="P16" s="160">
        <v>0.0015022954216362004</v>
      </c>
      <c r="Q16" s="161">
        <v>4.386702631177704</v>
      </c>
    </row>
    <row r="17" spans="1:17" ht="12.75">
      <c r="A17" s="142" t="e">
        <f>VLOOKUP(B17,'CAS List'!$E$2:$F$863,2,FALSE)</f>
        <v>#N/A</v>
      </c>
      <c r="B17" s="143"/>
      <c r="C17" s="10"/>
      <c r="D17" s="16" t="e">
        <f>IF(F17="y",E$5*C$3*(C17/100)*(1-('Usage Sheet'!$B$11/100)),E$5*C$3*(C17/100))</f>
        <v>#DIV/0!</v>
      </c>
      <c r="E17" s="16" t="e">
        <f>IF(F17="y",E$5*E$3*(C17/100)*(1-('Usage Sheet'!$B$11/100)),E$5*E$3*(C17/100))</f>
        <v>#DIV/0!</v>
      </c>
      <c r="F17" s="9"/>
      <c r="G17" s="4"/>
      <c r="H17" s="4"/>
      <c r="I17" s="126">
        <f t="shared" si="0"/>
        <v>0</v>
      </c>
      <c r="J17" s="127" t="e">
        <f t="shared" si="1"/>
        <v>#N/A</v>
      </c>
      <c r="K17" s="126">
        <f t="shared" si="1"/>
        <v>0</v>
      </c>
      <c r="L17" s="128" t="e">
        <f t="shared" si="2"/>
        <v>#DIV/0!</v>
      </c>
      <c r="M17" s="128" t="e">
        <f t="shared" si="2"/>
        <v>#DIV/0!</v>
      </c>
      <c r="O17" s="165" t="s">
        <v>736</v>
      </c>
      <c r="P17" s="160">
        <v>0.013520658794725802</v>
      </c>
      <c r="Q17" s="161">
        <v>39.48032368059934</v>
      </c>
    </row>
    <row r="18" spans="1:17" ht="12.75">
      <c r="A18" s="142" t="e">
        <f>VLOOKUP(B18,'CAS List'!$E$2:$F$863,2,FALSE)</f>
        <v>#N/A</v>
      </c>
      <c r="B18" s="143"/>
      <c r="C18" s="10"/>
      <c r="D18" s="16" t="e">
        <f>IF(F18="y",E$5*C$3*(C18/100)*(1-('Usage Sheet'!$B$11/100)),E$5*C$3*(C18/100))</f>
        <v>#DIV/0!</v>
      </c>
      <c r="E18" s="16" t="e">
        <f>IF(F18="y",E$5*E$3*(C18/100)*(1-('Usage Sheet'!$B$11/100)),E$5*E$3*(C18/100))</f>
        <v>#DIV/0!</v>
      </c>
      <c r="F18" s="9"/>
      <c r="G18" s="4"/>
      <c r="H18" s="4"/>
      <c r="I18" s="126">
        <f t="shared" si="0"/>
        <v>0</v>
      </c>
      <c r="J18" s="127" t="e">
        <f t="shared" si="1"/>
        <v>#N/A</v>
      </c>
      <c r="K18" s="126">
        <f t="shared" si="1"/>
        <v>0</v>
      </c>
      <c r="L18" s="128" t="e">
        <f t="shared" si="2"/>
        <v>#DIV/0!</v>
      </c>
      <c r="M18" s="128" t="e">
        <f t="shared" si="2"/>
        <v>#DIV/0!</v>
      </c>
      <c r="O18" s="165" t="s">
        <v>747</v>
      </c>
      <c r="P18" s="160">
        <v>0.012018363373089603</v>
      </c>
      <c r="Q18" s="161">
        <v>35.093621049421635</v>
      </c>
    </row>
    <row r="19" spans="1:17" ht="12.75">
      <c r="A19" s="142" t="e">
        <f>VLOOKUP(B19,'CAS List'!$E$2:$F$863,2,FALSE)</f>
        <v>#N/A</v>
      </c>
      <c r="B19" s="143"/>
      <c r="C19" s="10"/>
      <c r="D19" s="16" t="e">
        <f>IF(F19="y",E$5*C$3*(C19/100)*(1-('Usage Sheet'!$B$11/100)),E$5*C$3*(C19/100))</f>
        <v>#DIV/0!</v>
      </c>
      <c r="E19" s="16" t="e">
        <f>IF(F19="y",E$5*E$3*(C19/100)*(1-('Usage Sheet'!$B$11/100)),E$5*E$3*(C19/100))</f>
        <v>#DIV/0!</v>
      </c>
      <c r="F19" s="9"/>
      <c r="G19" s="4"/>
      <c r="H19" s="4"/>
      <c r="I19" s="126">
        <f t="shared" si="0"/>
        <v>0</v>
      </c>
      <c r="J19" s="127" t="e">
        <f t="shared" si="1"/>
        <v>#N/A</v>
      </c>
      <c r="K19" s="126">
        <f t="shared" si="1"/>
        <v>0</v>
      </c>
      <c r="L19" s="128" t="e">
        <f t="shared" si="2"/>
        <v>#DIV/0!</v>
      </c>
      <c r="M19" s="128" t="e">
        <f t="shared" si="2"/>
        <v>#DIV/0!</v>
      </c>
      <c r="O19" s="165" t="s">
        <v>740</v>
      </c>
      <c r="P19" s="160">
        <v>7.966718145040427E-06</v>
      </c>
      <c r="Q19" s="161">
        <v>0.023262816983518047</v>
      </c>
    </row>
    <row r="20" spans="1:17" ht="12.75">
      <c r="A20" s="142" t="e">
        <f>VLOOKUP(B20,'CAS List'!$E$2:$F$863,2,FALSE)</f>
        <v>#N/A</v>
      </c>
      <c r="B20" s="143"/>
      <c r="C20" s="10"/>
      <c r="D20" s="16" t="e">
        <f>IF(F20="y",E$5*C$3*(C20/100)*(1-('Usage Sheet'!$B$11/100)),E$5*C$3*(C20/100))</f>
        <v>#DIV/0!</v>
      </c>
      <c r="E20" s="16" t="e">
        <f>IF(F20="y",E$5*E$3*(C20/100)*(1-('Usage Sheet'!$B$11/100)),E$5*E$3*(C20/100))</f>
        <v>#DIV/0!</v>
      </c>
      <c r="F20" s="9"/>
      <c r="G20" s="4"/>
      <c r="H20" s="4"/>
      <c r="I20" s="126">
        <f t="shared" si="0"/>
        <v>0</v>
      </c>
      <c r="J20" s="127" t="e">
        <f t="shared" si="1"/>
        <v>#N/A</v>
      </c>
      <c r="K20" s="126">
        <f t="shared" si="1"/>
        <v>0</v>
      </c>
      <c r="L20" s="128" t="e">
        <f t="shared" si="2"/>
        <v>#DIV/0!</v>
      </c>
      <c r="M20" s="128" t="e">
        <f t="shared" si="2"/>
        <v>#DIV/0!</v>
      </c>
      <c r="O20" s="165" t="s">
        <v>682</v>
      </c>
      <c r="P20" s="160">
        <v>7.966718145040427E-06</v>
      </c>
      <c r="Q20" s="161">
        <v>0.023262816983518047</v>
      </c>
    </row>
    <row r="21" spans="1:17" ht="12.75">
      <c r="A21" s="142" t="e">
        <f>VLOOKUP(B21,'CAS List'!$E$2:$F$863,2,FALSE)</f>
        <v>#N/A</v>
      </c>
      <c r="B21" s="143"/>
      <c r="C21" s="10"/>
      <c r="D21" s="16" t="e">
        <f>IF(F21="y",E$5*C$3*(C21/100)*(1-('Usage Sheet'!$B$11/100)),E$5*C$3*(C21/100))</f>
        <v>#DIV/0!</v>
      </c>
      <c r="E21" s="16" t="e">
        <f>IF(F21="y",E$5*E$3*(C21/100)*(1-('Usage Sheet'!$B$11/100)),E$5*E$3*(C21/100))</f>
        <v>#DIV/0!</v>
      </c>
      <c r="F21" s="9"/>
      <c r="G21" s="4"/>
      <c r="H21" s="4"/>
      <c r="I21" s="126">
        <f t="shared" si="0"/>
        <v>0</v>
      </c>
      <c r="J21" s="127" t="e">
        <f t="shared" si="1"/>
        <v>#N/A</v>
      </c>
      <c r="K21" s="126">
        <f t="shared" si="1"/>
        <v>0</v>
      </c>
      <c r="L21" s="128" t="e">
        <f t="shared" si="2"/>
        <v>#DIV/0!</v>
      </c>
      <c r="M21" s="128" t="e">
        <f t="shared" si="2"/>
        <v>#DIV/0!</v>
      </c>
      <c r="O21" s="165" t="s">
        <v>154</v>
      </c>
      <c r="P21" s="160">
        <v>7.170046330536384E-05</v>
      </c>
      <c r="Q21" s="161">
        <v>0.2093653528516624</v>
      </c>
    </row>
    <row r="22" spans="1:17" ht="12.75">
      <c r="A22" s="142" t="e">
        <f>VLOOKUP(B22,'CAS List'!$E$2:$F$863,2,FALSE)</f>
        <v>#N/A</v>
      </c>
      <c r="B22" s="143"/>
      <c r="C22" s="10"/>
      <c r="D22" s="16" t="e">
        <f>IF(F22="y",E$5*C$3*(C22/100)*(1-('Usage Sheet'!$B$11/100)),E$5*C$3*(C22/100))</f>
        <v>#DIV/0!</v>
      </c>
      <c r="E22" s="16" t="e">
        <f>IF(F22="y",E$5*E$3*(C22/100)*(1-('Usage Sheet'!$B$11/100)),E$5*E$3*(C22/100))</f>
        <v>#DIV/0!</v>
      </c>
      <c r="F22" s="9"/>
      <c r="G22" s="4"/>
      <c r="H22" s="4"/>
      <c r="I22" s="126">
        <f t="shared" si="0"/>
        <v>0</v>
      </c>
      <c r="J22" s="127" t="e">
        <f t="shared" si="1"/>
        <v>#N/A</v>
      </c>
      <c r="K22" s="126">
        <f t="shared" si="1"/>
        <v>0</v>
      </c>
      <c r="L22" s="128" t="e">
        <f t="shared" si="2"/>
        <v>#DIV/0!</v>
      </c>
      <c r="M22" s="128" t="e">
        <f t="shared" si="2"/>
        <v>#DIV/0!</v>
      </c>
      <c r="O22" s="165" t="s">
        <v>155</v>
      </c>
      <c r="P22" s="160">
        <v>6.373374516032341E-05</v>
      </c>
      <c r="Q22" s="161">
        <v>0.18610253586814438</v>
      </c>
    </row>
    <row r="23" spans="1:17" ht="12.75">
      <c r="A23" s="142" t="e">
        <f>VLOOKUP(B23,'CAS List'!$E$2:$F$863,2,FALSE)</f>
        <v>#N/A</v>
      </c>
      <c r="B23" s="143"/>
      <c r="C23" s="10"/>
      <c r="D23" s="16" t="e">
        <f>IF(F23="y",E$5*C$3*(C23/100)*(1-('Usage Sheet'!$B$11/100)),E$5*C$3*(C23/100))</f>
        <v>#DIV/0!</v>
      </c>
      <c r="E23" s="16" t="e">
        <f>IF(F23="y",E$5*E$3*(C23/100)*(1-('Usage Sheet'!$B$11/100)),E$5*E$3*(C23/100))</f>
        <v>#DIV/0!</v>
      </c>
      <c r="F23" s="18"/>
      <c r="G23" s="4"/>
      <c r="H23" s="4"/>
      <c r="I23" s="126">
        <f t="shared" si="0"/>
        <v>0</v>
      </c>
      <c r="J23" s="127" t="e">
        <f t="shared" si="1"/>
        <v>#N/A</v>
      </c>
      <c r="K23" s="126">
        <f t="shared" si="1"/>
        <v>0</v>
      </c>
      <c r="L23" s="128" t="e">
        <f t="shared" si="2"/>
        <v>#DIV/0!</v>
      </c>
      <c r="M23" s="128" t="e">
        <f t="shared" si="2"/>
        <v>#DIV/0!</v>
      </c>
      <c r="O23" s="165" t="s">
        <v>319</v>
      </c>
      <c r="P23" s="160">
        <v>5.576702701528299E-05</v>
      </c>
      <c r="Q23" s="161">
        <v>0.16283971888462634</v>
      </c>
    </row>
    <row r="24" spans="1:17" ht="12.75">
      <c r="A24" s="142" t="e">
        <f>VLOOKUP(B24,'CAS List'!$E$2:$F$863,2,FALSE)</f>
        <v>#N/A</v>
      </c>
      <c r="B24" s="143"/>
      <c r="C24" s="10"/>
      <c r="D24" s="16" t="e">
        <f>IF(F24="y",E$5*C$3*(C24/100)*(1-('Usage Sheet'!$B$11/100)),E$5*C$3*(C24/100))</f>
        <v>#DIV/0!</v>
      </c>
      <c r="E24" s="16" t="e">
        <f>IF(F24="y",E$5*E$3*(C24/100)*(1-('Usage Sheet'!$B$11/100)),E$5*E$3*(C24/100))</f>
        <v>#DIV/0!</v>
      </c>
      <c r="F24" s="18"/>
      <c r="G24" s="4"/>
      <c r="H24" s="4"/>
      <c r="I24" s="126">
        <f t="shared" si="0"/>
        <v>0</v>
      </c>
      <c r="J24" s="127" t="e">
        <f t="shared" si="1"/>
        <v>#N/A</v>
      </c>
      <c r="K24" s="126">
        <f t="shared" si="1"/>
        <v>0</v>
      </c>
      <c r="L24" s="128" t="e">
        <f t="shared" si="2"/>
        <v>#DIV/0!</v>
      </c>
      <c r="M24" s="128" t="e">
        <f t="shared" si="2"/>
        <v>#DIV/0!</v>
      </c>
      <c r="O24" s="165" t="s">
        <v>157</v>
      </c>
      <c r="P24" s="160">
        <v>0.010516067951453403</v>
      </c>
      <c r="Q24" s="161">
        <v>30.706918418243934</v>
      </c>
    </row>
    <row r="25" spans="1:17" ht="12.75">
      <c r="A25" s="142" t="e">
        <f>VLOOKUP(B25,'CAS List'!$E$2:$F$863,2,FALSE)</f>
        <v>#N/A</v>
      </c>
      <c r="B25" s="143"/>
      <c r="C25" s="10"/>
      <c r="D25" s="16" t="e">
        <f>IF(F25="y",E$5*C$3*(C25/100)*(1-('Usage Sheet'!$B$11/100)),E$5*C$3*(C25/100))</f>
        <v>#DIV/0!</v>
      </c>
      <c r="E25" s="16" t="e">
        <f>IF(F25="y",E$5*E$3*(C25/100)*(1-('Usage Sheet'!$B$11/100)),E$5*E$3*(C25/100))</f>
        <v>#DIV/0!</v>
      </c>
      <c r="F25" s="9"/>
      <c r="G25" s="4"/>
      <c r="H25" s="4"/>
      <c r="I25" s="126">
        <f t="shared" si="0"/>
        <v>0</v>
      </c>
      <c r="J25" s="127" t="e">
        <f t="shared" si="1"/>
        <v>#N/A</v>
      </c>
      <c r="K25" s="126">
        <f t="shared" si="1"/>
        <v>0</v>
      </c>
      <c r="L25" s="128" t="e">
        <f t="shared" si="2"/>
        <v>#DIV/0!</v>
      </c>
      <c r="M25" s="128" t="e">
        <f t="shared" si="2"/>
        <v>#DIV/0!</v>
      </c>
      <c r="O25" s="165" t="s">
        <v>741</v>
      </c>
      <c r="P25" s="160">
        <v>4.780030887024256E-05</v>
      </c>
      <c r="Q25" s="161">
        <v>0.13957690190110827</v>
      </c>
    </row>
    <row r="26" spans="1:17" ht="12.75">
      <c r="A26" s="142" t="e">
        <f>VLOOKUP(B26,'CAS List'!$E$2:$F$863,2,FALSE)</f>
        <v>#N/A</v>
      </c>
      <c r="B26" s="143"/>
      <c r="C26" s="10"/>
      <c r="D26" s="16" t="e">
        <f>IF(F26="y",E$5*C$3*(C26/100)*(1-('Usage Sheet'!$B$11/100)),E$5*C$3*(C26/100))</f>
        <v>#DIV/0!</v>
      </c>
      <c r="E26" s="16" t="e">
        <f>IF(F26="y",E$5*E$3*(C26/100)*(1-('Usage Sheet'!$B$11/100)),E$5*E$3*(C26/100))</f>
        <v>#DIV/0!</v>
      </c>
      <c r="F26" s="18"/>
      <c r="G26" s="4"/>
      <c r="H26" s="4"/>
      <c r="I26" s="126">
        <f t="shared" si="0"/>
        <v>0</v>
      </c>
      <c r="J26" s="127" t="e">
        <f t="shared" si="1"/>
        <v>#N/A</v>
      </c>
      <c r="K26" s="126">
        <f t="shared" si="1"/>
        <v>0</v>
      </c>
      <c r="L26" s="128" t="e">
        <f t="shared" si="2"/>
        <v>#DIV/0!</v>
      </c>
      <c r="M26" s="128" t="e">
        <f t="shared" si="2"/>
        <v>#DIV/0!</v>
      </c>
      <c r="O26" s="165" t="s">
        <v>158</v>
      </c>
      <c r="P26" s="160">
        <v>3.9833590725202135E-05</v>
      </c>
      <c r="Q26" s="161">
        <v>0.11631408491759024</v>
      </c>
    </row>
    <row r="27" spans="1:17" ht="12.75">
      <c r="A27" s="142" t="e">
        <f>VLOOKUP(B27,'CAS List'!$E$2:$F$863,2,FALSE)</f>
        <v>#N/A</v>
      </c>
      <c r="B27" s="143"/>
      <c r="C27" s="10"/>
      <c r="D27" s="16" t="e">
        <f>IF(F27="y",E$5*C$3*(C27/100)*(1-('Usage Sheet'!$B$11/100)),E$5*C$3*(C27/100))</f>
        <v>#DIV/0!</v>
      </c>
      <c r="E27" s="16" t="e">
        <f>IF(F27="y",E$5*E$3*(C27/100)*(1-('Usage Sheet'!$B$11/100)),E$5*E$3*(C27/100))</f>
        <v>#DIV/0!</v>
      </c>
      <c r="F27" s="9"/>
      <c r="G27" s="4"/>
      <c r="H27" s="4"/>
      <c r="I27" s="126">
        <f t="shared" si="0"/>
        <v>0</v>
      </c>
      <c r="J27" s="127" t="e">
        <f t="shared" si="1"/>
        <v>#N/A</v>
      </c>
      <c r="K27" s="126">
        <f t="shared" si="1"/>
        <v>0</v>
      </c>
      <c r="L27" s="128" t="e">
        <f t="shared" si="2"/>
        <v>#DIV/0!</v>
      </c>
      <c r="M27" s="128" t="e">
        <f t="shared" si="2"/>
        <v>#DIV/0!</v>
      </c>
      <c r="O27" s="165" t="s">
        <v>159</v>
      </c>
      <c r="P27" s="160">
        <v>0.009013772529817202</v>
      </c>
      <c r="Q27" s="161">
        <v>26.320215787066225</v>
      </c>
    </row>
    <row r="28" spans="9:17" ht="12.75">
      <c r="I28" s="25">
        <f aca="true" t="shared" si="3" ref="I28:I47">$A$33</f>
        <v>0</v>
      </c>
      <c r="J28" s="114" t="e">
        <f aca="true" t="shared" si="4" ref="J28:K47">A35</f>
        <v>#N/A</v>
      </c>
      <c r="K28" s="25">
        <f t="shared" si="4"/>
        <v>0</v>
      </c>
      <c r="L28" s="27" t="e">
        <f aca="true" t="shared" si="5" ref="L28:M47">D35</f>
        <v>#DIV/0!</v>
      </c>
      <c r="M28" s="27" t="e">
        <f t="shared" si="5"/>
        <v>#DIV/0!</v>
      </c>
      <c r="O28" s="165" t="s">
        <v>518</v>
      </c>
      <c r="P28" s="160">
        <v>0.007511477108181001</v>
      </c>
      <c r="Q28" s="161">
        <v>21.933513155888523</v>
      </c>
    </row>
    <row r="29" spans="1:17" ht="26.25">
      <c r="A29" s="13" t="str">
        <f>'Usage Sheet'!$A$24</f>
        <v>Thinner/Reducer 2</v>
      </c>
      <c r="F29" s="7" t="s">
        <v>51</v>
      </c>
      <c r="G29" s="2" t="s">
        <v>60</v>
      </c>
      <c r="I29" s="25">
        <f t="shared" si="3"/>
        <v>0</v>
      </c>
      <c r="J29" s="114" t="e">
        <f t="shared" si="4"/>
        <v>#N/A</v>
      </c>
      <c r="K29" s="25">
        <f t="shared" si="4"/>
        <v>0</v>
      </c>
      <c r="L29" s="27" t="e">
        <f t="shared" si="5"/>
        <v>#DIV/0!</v>
      </c>
      <c r="M29" s="27" t="e">
        <f t="shared" si="5"/>
        <v>#DIV/0!</v>
      </c>
      <c r="O29" s="165" t="s">
        <v>395</v>
      </c>
      <c r="P29" s="160">
        <v>0.006009181686544802</v>
      </c>
      <c r="Q29" s="161">
        <v>17.546810524710818</v>
      </c>
    </row>
    <row r="30" spans="1:17" ht="12.75">
      <c r="A30" s="6" t="s">
        <v>4</v>
      </c>
      <c r="B30" s="1" t="s">
        <v>5</v>
      </c>
      <c r="C30" s="153" t="e">
        <f>'Usage Sheet'!$J$24</f>
        <v>#DIV/0!</v>
      </c>
      <c r="D30" s="6" t="s">
        <v>6</v>
      </c>
      <c r="E30" s="153" t="e">
        <f>'Usage Sheet'!$K$24</f>
        <v>#DIV/0!</v>
      </c>
      <c r="F30" s="8"/>
      <c r="G30" s="8"/>
      <c r="I30" s="25">
        <f t="shared" si="3"/>
        <v>0</v>
      </c>
      <c r="J30" s="114" t="e">
        <f t="shared" si="4"/>
        <v>#N/A</v>
      </c>
      <c r="K30" s="25">
        <f t="shared" si="4"/>
        <v>0</v>
      </c>
      <c r="L30" s="27" t="e">
        <f t="shared" si="5"/>
        <v>#DIV/0!</v>
      </c>
      <c r="M30" s="27" t="e">
        <f t="shared" si="5"/>
        <v>#DIV/0!</v>
      </c>
      <c r="O30" s="165" t="s">
        <v>160</v>
      </c>
      <c r="P30" s="160">
        <v>0.004506886264908601</v>
      </c>
      <c r="Q30" s="161">
        <v>13.160107893533112</v>
      </c>
    </row>
    <row r="31" spans="1:17" ht="12.75">
      <c r="A31" s="6" t="s">
        <v>8</v>
      </c>
      <c r="C31" s="6" t="s">
        <v>7</v>
      </c>
      <c r="E31" s="6" t="s">
        <v>13</v>
      </c>
      <c r="I31" s="25">
        <f t="shared" si="3"/>
        <v>0</v>
      </c>
      <c r="J31" s="114" t="e">
        <f t="shared" si="4"/>
        <v>#N/A</v>
      </c>
      <c r="K31" s="25">
        <f t="shared" si="4"/>
        <v>0</v>
      </c>
      <c r="L31" s="27" t="e">
        <f t="shared" si="5"/>
        <v>#DIV/0!</v>
      </c>
      <c r="M31" s="27" t="e">
        <f t="shared" si="5"/>
        <v>#DIV/0!</v>
      </c>
      <c r="O31" s="165" t="s">
        <v>161</v>
      </c>
      <c r="P31" s="160">
        <v>0.003004590843272401</v>
      </c>
      <c r="Q31" s="161">
        <v>8.773405262355409</v>
      </c>
    </row>
    <row r="32" spans="1:17" ht="12.75">
      <c r="A32" s="8"/>
      <c r="C32" s="8"/>
      <c r="E32" s="22">
        <f>IF(A32="",C32*8.34,A32)</f>
        <v>0</v>
      </c>
      <c r="I32" s="25">
        <f t="shared" si="3"/>
        <v>0</v>
      </c>
      <c r="J32" s="114" t="e">
        <f t="shared" si="4"/>
        <v>#N/A</v>
      </c>
      <c r="K32" s="25">
        <f t="shared" si="4"/>
        <v>0</v>
      </c>
      <c r="L32" s="27" t="e">
        <f t="shared" si="5"/>
        <v>#DIV/0!</v>
      </c>
      <c r="M32" s="27" t="e">
        <f t="shared" si="5"/>
        <v>#DIV/0!</v>
      </c>
      <c r="O32" s="165" t="s">
        <v>162</v>
      </c>
      <c r="P32" s="160">
        <v>0.0015022954216362004</v>
      </c>
      <c r="Q32" s="161">
        <v>4.386702631177704</v>
      </c>
    </row>
    <row r="33" spans="1:17" ht="15.75">
      <c r="A33" s="12">
        <f>'Usage Sheet'!$B$24</f>
        <v>0</v>
      </c>
      <c r="I33" s="25">
        <f t="shared" si="3"/>
        <v>0</v>
      </c>
      <c r="J33" s="114" t="e">
        <f t="shared" si="4"/>
        <v>#N/A</v>
      </c>
      <c r="K33" s="25">
        <f t="shared" si="4"/>
        <v>0</v>
      </c>
      <c r="L33" s="27" t="e">
        <f t="shared" si="5"/>
        <v>#DIV/0!</v>
      </c>
      <c r="M33" s="27" t="e">
        <f t="shared" si="5"/>
        <v>#DIV/0!</v>
      </c>
      <c r="O33" s="165" t="s">
        <v>163</v>
      </c>
      <c r="P33" s="160">
        <v>0.013520658794725802</v>
      </c>
      <c r="Q33" s="161">
        <v>39.48032368059934</v>
      </c>
    </row>
    <row r="34" spans="1:17" s="5" customFormat="1" ht="12.75">
      <c r="A34" s="2" t="s">
        <v>9</v>
      </c>
      <c r="B34" t="s">
        <v>50</v>
      </c>
      <c r="C34" s="2" t="s">
        <v>10</v>
      </c>
      <c r="D34" s="2" t="s">
        <v>11</v>
      </c>
      <c r="E34" s="2" t="s">
        <v>12</v>
      </c>
      <c r="F34" s="2" t="s">
        <v>14</v>
      </c>
      <c r="H34" s="4"/>
      <c r="I34" s="25">
        <f t="shared" si="3"/>
        <v>0</v>
      </c>
      <c r="J34" s="114" t="e">
        <f t="shared" si="4"/>
        <v>#N/A</v>
      </c>
      <c r="K34" s="25">
        <f t="shared" si="4"/>
        <v>0</v>
      </c>
      <c r="L34" s="27" t="e">
        <f t="shared" si="5"/>
        <v>#DIV/0!</v>
      </c>
      <c r="M34" s="27" t="e">
        <f t="shared" si="5"/>
        <v>#DIV/0!</v>
      </c>
      <c r="O34" s="165" t="s">
        <v>164</v>
      </c>
      <c r="P34" s="160">
        <v>0.012018363373089603</v>
      </c>
      <c r="Q34" s="161">
        <v>35.093621049421635</v>
      </c>
    </row>
    <row r="35" spans="1:17" s="5" customFormat="1" ht="12.75">
      <c r="A35" s="142" t="e">
        <f>VLOOKUP(B35,'CAS List'!$E$2:$F$863,2,FALSE)</f>
        <v>#N/A</v>
      </c>
      <c r="B35" s="143"/>
      <c r="C35" s="10"/>
      <c r="D35" s="16" t="e">
        <f>IF(F35="y",E$32*C$30*(C35/100)*(1-('Usage Sheet'!$B$11/100)),E$32*C$30*(C35/100))</f>
        <v>#DIV/0!</v>
      </c>
      <c r="E35" s="16" t="e">
        <f>IF(F35="y",E$32*E$30*(C35/100)*(1-('Usage Sheet'!$B$11/100)),E$32*E$30*(C35/100))</f>
        <v>#DIV/0!</v>
      </c>
      <c r="F35" s="9"/>
      <c r="G35" s="21">
        <v>1</v>
      </c>
      <c r="H35" s="4"/>
      <c r="I35" s="25">
        <f t="shared" si="3"/>
        <v>0</v>
      </c>
      <c r="J35" s="114" t="e">
        <f t="shared" si="4"/>
        <v>#N/A</v>
      </c>
      <c r="K35" s="25">
        <f t="shared" si="4"/>
        <v>0</v>
      </c>
      <c r="L35" s="27" t="e">
        <f t="shared" si="5"/>
        <v>#DIV/0!</v>
      </c>
      <c r="M35" s="27" t="e">
        <f t="shared" si="5"/>
        <v>#DIV/0!</v>
      </c>
      <c r="O35" s="165" t="s">
        <v>607</v>
      </c>
      <c r="P35" s="160">
        <v>0.007511477108181001</v>
      </c>
      <c r="Q35" s="161">
        <v>21.933513155888523</v>
      </c>
    </row>
    <row r="36" spans="1:17" s="5" customFormat="1" ht="12.75">
      <c r="A36" s="142" t="e">
        <f>VLOOKUP(B36,'CAS List'!$E$2:$F$863,2,FALSE)</f>
        <v>#N/A</v>
      </c>
      <c r="B36" s="143"/>
      <c r="C36" s="19"/>
      <c r="D36" s="16" t="e">
        <f>IF(F36="y",E$32*C$30*(C36/100)*(1-('Usage Sheet'!$B$11/100)),E$32*C$30*(C36/100))</f>
        <v>#DIV/0!</v>
      </c>
      <c r="E36" s="16" t="e">
        <f>IF(F36="y",E$32*E$30*(C36/100)*(1-('Usage Sheet'!$B$11/100)),E$32*E$30*(C36/100))</f>
        <v>#DIV/0!</v>
      </c>
      <c r="F36" s="9"/>
      <c r="G36" s="21">
        <v>2</v>
      </c>
      <c r="H36" s="4"/>
      <c r="I36" s="25">
        <f t="shared" si="3"/>
        <v>0</v>
      </c>
      <c r="J36" s="114" t="e">
        <f t="shared" si="4"/>
        <v>#N/A</v>
      </c>
      <c r="K36" s="25">
        <f t="shared" si="4"/>
        <v>0</v>
      </c>
      <c r="L36" s="27" t="e">
        <f t="shared" si="5"/>
        <v>#DIV/0!</v>
      </c>
      <c r="M36" s="27" t="e">
        <f t="shared" si="5"/>
        <v>#DIV/0!</v>
      </c>
      <c r="O36" s="165" t="s">
        <v>606</v>
      </c>
      <c r="P36" s="160">
        <v>0.009013772529817202</v>
      </c>
      <c r="Q36" s="161">
        <v>26.320215787066225</v>
      </c>
    </row>
    <row r="37" spans="1:17" s="5" customFormat="1" ht="12.75">
      <c r="A37" s="142" t="e">
        <f>VLOOKUP(B37,'CAS List'!$E$2:$F$863,2,FALSE)</f>
        <v>#N/A</v>
      </c>
      <c r="B37" s="143"/>
      <c r="C37" s="19"/>
      <c r="D37" s="16" t="e">
        <f>IF(F37="y",E$32*C$30*(C37/100)*(1-('Usage Sheet'!$B$11/100)),E$32*C$30*(C37/100))</f>
        <v>#DIV/0!</v>
      </c>
      <c r="E37" s="16" t="e">
        <f>IF(F37="y",E$32*E$30*(C37/100)*(1-('Usage Sheet'!$B$11/100)),E$32*E$30*(C37/100))</f>
        <v>#DIV/0!</v>
      </c>
      <c r="F37" s="9"/>
      <c r="G37" s="21">
        <v>3</v>
      </c>
      <c r="H37" s="4"/>
      <c r="I37" s="25">
        <f t="shared" si="3"/>
        <v>0</v>
      </c>
      <c r="J37" s="114" t="e">
        <f t="shared" si="4"/>
        <v>#N/A</v>
      </c>
      <c r="K37" s="25">
        <f t="shared" si="4"/>
        <v>0</v>
      </c>
      <c r="L37" s="27" t="e">
        <f t="shared" si="5"/>
        <v>#DIV/0!</v>
      </c>
      <c r="M37" s="27" t="e">
        <f t="shared" si="5"/>
        <v>#DIV/0!</v>
      </c>
      <c r="O37" s="165" t="s">
        <v>165</v>
      </c>
      <c r="P37" s="160">
        <v>0.010516067951453403</v>
      </c>
      <c r="Q37" s="161">
        <v>30.706918418243934</v>
      </c>
    </row>
    <row r="38" spans="1:17" s="5" customFormat="1" ht="12.75">
      <c r="A38" s="142" t="e">
        <f>VLOOKUP(B38,'CAS List'!$E$2:$F$863,2,FALSE)</f>
        <v>#N/A</v>
      </c>
      <c r="B38" s="143"/>
      <c r="C38" s="19"/>
      <c r="D38" s="16" t="e">
        <f>IF(F38="y",E$32*C$30*(C38/100)*(1-('Usage Sheet'!$B$11/100)),E$32*C$30*(C38/100))</f>
        <v>#DIV/0!</v>
      </c>
      <c r="E38" s="16" t="e">
        <f>IF(F38="y",E$32*E$30*(C38/100)*(1-('Usage Sheet'!$B$11/100)),E$32*E$30*(C38/100))</f>
        <v>#DIV/0!</v>
      </c>
      <c r="F38" s="18"/>
      <c r="G38" s="21">
        <v>4</v>
      </c>
      <c r="H38" s="4"/>
      <c r="I38" s="25">
        <f t="shared" si="3"/>
        <v>0</v>
      </c>
      <c r="J38" s="114" t="e">
        <f t="shared" si="4"/>
        <v>#N/A</v>
      </c>
      <c r="K38" s="25">
        <f t="shared" si="4"/>
        <v>0</v>
      </c>
      <c r="L38" s="27" t="e">
        <f t="shared" si="5"/>
        <v>#DIV/0!</v>
      </c>
      <c r="M38" s="27" t="e">
        <f t="shared" si="5"/>
        <v>#DIV/0!</v>
      </c>
      <c r="O38" s="165" t="s">
        <v>166</v>
      </c>
      <c r="P38" s="160">
        <v>0.012018363373089603</v>
      </c>
      <c r="Q38" s="161">
        <v>35.093621049421635</v>
      </c>
    </row>
    <row r="39" spans="1:17" s="5" customFormat="1" ht="12.75">
      <c r="A39" s="142" t="e">
        <f>VLOOKUP(B39,'CAS List'!$E$2:$F$863,2,FALSE)</f>
        <v>#N/A</v>
      </c>
      <c r="B39" s="143"/>
      <c r="C39" s="19"/>
      <c r="D39" s="16" t="e">
        <f>IF(F39="y",E$32*C$30*(C39/100)*(1-('Usage Sheet'!$B$11/100)),E$32*C$30*(C39/100))</f>
        <v>#DIV/0!</v>
      </c>
      <c r="E39" s="16" t="e">
        <f>IF(F39="y",E$32*E$30*(C39/100)*(1-('Usage Sheet'!$B$11/100)),E$32*E$30*(C39/100))</f>
        <v>#DIV/0!</v>
      </c>
      <c r="F39" s="9"/>
      <c r="G39" s="21">
        <v>5</v>
      </c>
      <c r="H39" s="4"/>
      <c r="I39" s="25">
        <f t="shared" si="3"/>
        <v>0</v>
      </c>
      <c r="J39" s="114" t="e">
        <f t="shared" si="4"/>
        <v>#N/A</v>
      </c>
      <c r="K39" s="25">
        <f t="shared" si="4"/>
        <v>0</v>
      </c>
      <c r="L39" s="27" t="e">
        <f t="shared" si="5"/>
        <v>#DIV/0!</v>
      </c>
      <c r="M39" s="27" t="e">
        <f t="shared" si="5"/>
        <v>#DIV/0!</v>
      </c>
      <c r="O39" s="165" t="s">
        <v>501</v>
      </c>
      <c r="P39" s="160">
        <v>0.013520658794725802</v>
      </c>
      <c r="Q39" s="161">
        <v>39.48032368059934</v>
      </c>
    </row>
    <row r="40" spans="1:17" s="5" customFormat="1" ht="12.75">
      <c r="A40" s="142" t="e">
        <f>VLOOKUP(B40,'CAS List'!$E$2:$F$863,2,FALSE)</f>
        <v>#N/A</v>
      </c>
      <c r="B40" s="143"/>
      <c r="C40" s="10"/>
      <c r="D40" s="16" t="e">
        <f>IF(F40="y",E$32*C$30*(C40/100)*(1-('Usage Sheet'!$B$11/100)),E$32*C$30*(C40/100))</f>
        <v>#DIV/0!</v>
      </c>
      <c r="E40" s="16" t="e">
        <f>IF(F40="y",E$32*E$30*(C40/100)*(1-('Usage Sheet'!$B$11/100)),E$32*E$30*(C40/100))</f>
        <v>#DIV/0!</v>
      </c>
      <c r="F40" s="9"/>
      <c r="G40" s="21">
        <v>6</v>
      </c>
      <c r="H40" s="4"/>
      <c r="I40" s="25">
        <f t="shared" si="3"/>
        <v>0</v>
      </c>
      <c r="J40" s="114" t="e">
        <f t="shared" si="4"/>
        <v>#N/A</v>
      </c>
      <c r="K40" s="25">
        <f t="shared" si="4"/>
        <v>0</v>
      </c>
      <c r="L40" s="27" t="e">
        <f t="shared" si="5"/>
        <v>#DIV/0!</v>
      </c>
      <c r="M40" s="27" t="e">
        <f t="shared" si="5"/>
        <v>#DIV/0!</v>
      </c>
      <c r="O40" s="165" t="s">
        <v>168</v>
      </c>
      <c r="P40" s="160">
        <v>3.186687258016171E-05</v>
      </c>
      <c r="Q40" s="161">
        <v>0.09305126793407219</v>
      </c>
    </row>
    <row r="41" spans="1:17" s="5" customFormat="1" ht="12.75">
      <c r="A41" s="142" t="e">
        <f>VLOOKUP(B41,'CAS List'!$E$2:$F$863,2,FALSE)</f>
        <v>#N/A</v>
      </c>
      <c r="B41" s="143"/>
      <c r="C41" s="10"/>
      <c r="D41" s="16" t="e">
        <f>IF(F41="y",E$32*C$30*(C41/100)*(1-('Usage Sheet'!$B$11/100)),E$32*C$30*(C41/100))</f>
        <v>#DIV/0!</v>
      </c>
      <c r="E41" s="16" t="e">
        <f>IF(F41="y",E$32*E$30*(C41/100)*(1-('Usage Sheet'!$B$11/100)),E$32*E$30*(C41/100))</f>
        <v>#DIV/0!</v>
      </c>
      <c r="F41" s="9"/>
      <c r="G41" s="21">
        <v>7</v>
      </c>
      <c r="H41" s="4"/>
      <c r="I41" s="25">
        <f t="shared" si="3"/>
        <v>0</v>
      </c>
      <c r="J41" s="114" t="e">
        <f t="shared" si="4"/>
        <v>#N/A</v>
      </c>
      <c r="K41" s="25">
        <f t="shared" si="4"/>
        <v>0</v>
      </c>
      <c r="L41" s="27" t="e">
        <f t="shared" si="5"/>
        <v>#DIV/0!</v>
      </c>
      <c r="M41" s="27" t="e">
        <f t="shared" si="5"/>
        <v>#DIV/0!</v>
      </c>
      <c r="O41" s="165" t="s">
        <v>77</v>
      </c>
      <c r="P41" s="160">
        <v>2.390015443512128E-05</v>
      </c>
      <c r="Q41" s="161">
        <v>0.06978845095055414</v>
      </c>
    </row>
    <row r="42" spans="1:17" s="5" customFormat="1" ht="12.75">
      <c r="A42" s="142" t="e">
        <f>VLOOKUP(B42,'CAS List'!$E$2:$F$863,2,FALSE)</f>
        <v>#N/A</v>
      </c>
      <c r="B42" s="143"/>
      <c r="C42" s="10"/>
      <c r="D42" s="16" t="e">
        <f>IF(F42="y",E$32*C$30*(C42/100)*(1-('Usage Sheet'!$B$11/100)),E$32*C$30*(C42/100))</f>
        <v>#DIV/0!</v>
      </c>
      <c r="E42" s="16" t="e">
        <f>IF(F42="y",E$32*E$30*(C42/100)*(1-('Usage Sheet'!$B$11/100)),E$32*E$30*(C42/100))</f>
        <v>#DIV/0!</v>
      </c>
      <c r="F42" s="18"/>
      <c r="G42" s="21">
        <v>8</v>
      </c>
      <c r="H42" s="4"/>
      <c r="I42" s="25">
        <f t="shared" si="3"/>
        <v>0</v>
      </c>
      <c r="J42" s="114" t="e">
        <f t="shared" si="4"/>
        <v>#N/A</v>
      </c>
      <c r="K42" s="25">
        <f t="shared" si="4"/>
        <v>0</v>
      </c>
      <c r="L42" s="27" t="e">
        <f t="shared" si="5"/>
        <v>#DIV/0!</v>
      </c>
      <c r="M42" s="27" t="e">
        <f t="shared" si="5"/>
        <v>#DIV/0!</v>
      </c>
      <c r="O42" s="165" t="s">
        <v>172</v>
      </c>
      <c r="P42" s="160">
        <v>1.5933436290080853E-05</v>
      </c>
      <c r="Q42" s="161">
        <v>0.046525633967036094</v>
      </c>
    </row>
    <row r="43" spans="1:17" s="5" customFormat="1" ht="12.75">
      <c r="A43" s="142" t="e">
        <f>VLOOKUP(B43,'CAS List'!$E$2:$F$863,2,FALSE)</f>
        <v>#N/A</v>
      </c>
      <c r="B43" s="143"/>
      <c r="C43" s="10"/>
      <c r="D43" s="16" t="e">
        <f>IF(F43="y",E$32*C$30*(C43/100)*(1-('Usage Sheet'!$B$11/100)),E$32*C$30*(C43/100))</f>
        <v>#DIV/0!</v>
      </c>
      <c r="E43" s="16" t="e">
        <f>IF(F43="y",E$32*E$30*(C43/100)*(1-('Usage Sheet'!$B$11/100)),E$32*E$30*(C43/100))</f>
        <v>#DIV/0!</v>
      </c>
      <c r="F43" s="9"/>
      <c r="G43" s="21">
        <v>9</v>
      </c>
      <c r="H43" s="4"/>
      <c r="I43" s="25">
        <f t="shared" si="3"/>
        <v>0</v>
      </c>
      <c r="J43" s="114" t="e">
        <f t="shared" si="4"/>
        <v>#N/A</v>
      </c>
      <c r="K43" s="25">
        <f t="shared" si="4"/>
        <v>0</v>
      </c>
      <c r="L43" s="27" t="e">
        <f t="shared" si="5"/>
        <v>#DIV/0!</v>
      </c>
      <c r="M43" s="27" t="e">
        <f t="shared" si="5"/>
        <v>#DIV/0!</v>
      </c>
      <c r="O43" s="165" t="s">
        <v>323</v>
      </c>
      <c r="P43" s="160">
        <v>0.05835834649086006</v>
      </c>
      <c r="Q43" s="161">
        <v>170.40637175331136</v>
      </c>
    </row>
    <row r="44" spans="1:17" s="5" customFormat="1" ht="12.75">
      <c r="A44" s="142" t="e">
        <f>VLOOKUP(B44,'CAS List'!$E$2:$F$863,2,FALSE)</f>
        <v>#N/A</v>
      </c>
      <c r="B44" s="143"/>
      <c r="C44" s="10"/>
      <c r="D44" s="16" t="e">
        <f>IF(F44="y",E$32*C$30*(C44/100)*(1-('Usage Sheet'!$B$11/100)),E$32*C$30*(C44/100))</f>
        <v>#DIV/0!</v>
      </c>
      <c r="E44" s="16" t="e">
        <f>IF(F44="y",E$32*E$30*(C44/100)*(1-('Usage Sheet'!$B$11/100)),E$32*E$30*(C44/100))</f>
        <v>#DIV/0!</v>
      </c>
      <c r="F44" s="9"/>
      <c r="G44" s="21">
        <v>10</v>
      </c>
      <c r="H44" s="4"/>
      <c r="I44" s="25">
        <f t="shared" si="3"/>
        <v>0</v>
      </c>
      <c r="J44" s="114" t="e">
        <f t="shared" si="4"/>
        <v>#N/A</v>
      </c>
      <c r="K44" s="25">
        <f t="shared" si="4"/>
        <v>0</v>
      </c>
      <c r="L44" s="27" t="e">
        <f t="shared" si="5"/>
        <v>#DIV/0!</v>
      </c>
      <c r="M44" s="27" t="e">
        <f t="shared" si="5"/>
        <v>#DIV/0!</v>
      </c>
      <c r="O44" s="165" t="s">
        <v>65</v>
      </c>
      <c r="P44" s="160">
        <v>7.966718145040427E-06</v>
      </c>
      <c r="Q44" s="161">
        <v>0.023262816983518047</v>
      </c>
    </row>
    <row r="45" spans="1:17" s="5" customFormat="1" ht="12.75">
      <c r="A45" s="142" t="e">
        <f>VLOOKUP(B45,'CAS List'!$E$2:$F$863,2,FALSE)</f>
        <v>#N/A</v>
      </c>
      <c r="B45" s="143"/>
      <c r="C45" s="10"/>
      <c r="D45" s="16" t="e">
        <f>IF(F45="y",E$32*C$30*(C45/100)*(1-('Usage Sheet'!$B$11/100)),E$32*C$30*(C45/100))</f>
        <v>#DIV/0!</v>
      </c>
      <c r="E45" s="16" t="e">
        <f>IF(F45="y",E$32*E$30*(C45/100)*(1-('Usage Sheet'!$B$11/100)),E$32*E$30*(C45/100))</f>
        <v>#DIV/0!</v>
      </c>
      <c r="F45" s="9"/>
      <c r="G45" s="21">
        <v>11</v>
      </c>
      <c r="H45" s="4"/>
      <c r="I45" s="25">
        <f t="shared" si="3"/>
        <v>0</v>
      </c>
      <c r="J45" s="114" t="e">
        <f t="shared" si="4"/>
        <v>#N/A</v>
      </c>
      <c r="K45" s="25">
        <f t="shared" si="4"/>
        <v>0</v>
      </c>
      <c r="L45" s="27" t="e">
        <f t="shared" si="5"/>
        <v>#DIV/0!</v>
      </c>
      <c r="M45" s="27" t="e">
        <f t="shared" si="5"/>
        <v>#DIV/0!</v>
      </c>
      <c r="O45" s="165" t="s">
        <v>183</v>
      </c>
      <c r="P45" s="160">
        <v>7.170046330536384E-05</v>
      </c>
      <c r="Q45" s="161">
        <v>0.2093653528516624</v>
      </c>
    </row>
    <row r="46" spans="1:17" s="5" customFormat="1" ht="12.75">
      <c r="A46" s="142" t="e">
        <f>VLOOKUP(B46,'CAS List'!$E$2:$F$863,2,FALSE)</f>
        <v>#N/A</v>
      </c>
      <c r="B46" s="143"/>
      <c r="C46" s="10"/>
      <c r="D46" s="16" t="e">
        <f>IF(F46="y",E$32*C$30*(C46/100)*(1-('Usage Sheet'!$B$11/100)),E$32*C$30*(C46/100))</f>
        <v>#DIV/0!</v>
      </c>
      <c r="E46" s="16" t="e">
        <f>IF(F46="y",E$32*E$30*(C46/100)*(1-('Usage Sheet'!$B$11/100)),E$32*E$30*(C46/100))</f>
        <v>#DIV/0!</v>
      </c>
      <c r="F46" s="9"/>
      <c r="G46" s="21">
        <v>12</v>
      </c>
      <c r="H46" s="4"/>
      <c r="I46" s="25">
        <f t="shared" si="3"/>
        <v>0</v>
      </c>
      <c r="J46" s="114" t="e">
        <f t="shared" si="4"/>
        <v>#N/A</v>
      </c>
      <c r="K46" s="25">
        <f t="shared" si="4"/>
        <v>0</v>
      </c>
      <c r="L46" s="27" t="e">
        <f t="shared" si="5"/>
        <v>#DIV/0!</v>
      </c>
      <c r="M46" s="27" t="e">
        <f t="shared" si="5"/>
        <v>#DIV/0!</v>
      </c>
      <c r="O46" s="165" t="s">
        <v>184</v>
      </c>
      <c r="P46" s="160">
        <v>6.373374516032341E-05</v>
      </c>
      <c r="Q46" s="161">
        <v>0.18610253586814438</v>
      </c>
    </row>
    <row r="47" spans="1:17" s="5" customFormat="1" ht="12.75">
      <c r="A47" s="142" t="e">
        <f>VLOOKUP(B47,'CAS List'!$E$2:$F$863,2,FALSE)</f>
        <v>#N/A</v>
      </c>
      <c r="B47" s="143"/>
      <c r="C47" s="10"/>
      <c r="D47" s="16" t="e">
        <f>IF(F47="y",E$32*C$30*(C47/100)*(1-('Usage Sheet'!$B$11/100)),E$32*C$30*(C47/100))</f>
        <v>#DIV/0!</v>
      </c>
      <c r="E47" s="16" t="e">
        <f>IF(F47="y",E$32*E$30*(C47/100)*(1-('Usage Sheet'!$B$11/100)),E$32*E$30*(C47/100))</f>
        <v>#DIV/0!</v>
      </c>
      <c r="F47" s="9"/>
      <c r="G47" s="21">
        <v>13</v>
      </c>
      <c r="H47" s="4"/>
      <c r="I47" s="25">
        <f t="shared" si="3"/>
        <v>0</v>
      </c>
      <c r="J47" s="114" t="e">
        <f t="shared" si="4"/>
        <v>#N/A</v>
      </c>
      <c r="K47" s="25">
        <f t="shared" si="4"/>
        <v>0</v>
      </c>
      <c r="L47" s="27" t="e">
        <f t="shared" si="5"/>
        <v>#DIV/0!</v>
      </c>
      <c r="M47" s="27" t="e">
        <f t="shared" si="5"/>
        <v>#DIV/0!</v>
      </c>
      <c r="O47" s="165" t="s">
        <v>742</v>
      </c>
      <c r="P47" s="160">
        <v>3.9833590725202135E-05</v>
      </c>
      <c r="Q47" s="161">
        <v>0.11631408491759024</v>
      </c>
    </row>
    <row r="48" spans="1:17" s="5" customFormat="1" ht="12.75">
      <c r="A48" s="142" t="e">
        <f>VLOOKUP(B48,'CAS List'!$E$2:$F$863,2,FALSE)</f>
        <v>#N/A</v>
      </c>
      <c r="B48" s="143"/>
      <c r="C48" s="10"/>
      <c r="D48" s="16" t="e">
        <f>IF(F48="y",E$32*C$30*(C48/100)*(1-('Usage Sheet'!$B$11/100)),E$32*C$30*(C48/100))</f>
        <v>#DIV/0!</v>
      </c>
      <c r="E48" s="16" t="e">
        <f>IF(F48="y",E$32*E$30*(C48/100)*(1-('Usage Sheet'!$B$11/100)),E$32*E$30*(C48/100))</f>
        <v>#DIV/0!</v>
      </c>
      <c r="F48" s="9"/>
      <c r="G48" s="21">
        <v>14</v>
      </c>
      <c r="H48" s="4"/>
      <c r="I48" s="26">
        <f aca="true" t="shared" si="6" ref="I48:I67">$A$60</f>
        <v>0</v>
      </c>
      <c r="J48" s="115" t="e">
        <f aca="true" t="shared" si="7" ref="J48:K67">A61</f>
        <v>#N/A</v>
      </c>
      <c r="K48" s="26">
        <f t="shared" si="7"/>
        <v>0</v>
      </c>
      <c r="L48" s="28" t="e">
        <f aca="true" t="shared" si="8" ref="L48:M67">D61</f>
        <v>#DIV/0!</v>
      </c>
      <c r="M48" s="28" t="e">
        <f t="shared" si="8"/>
        <v>#DIV/0!</v>
      </c>
      <c r="O48" s="165" t="s">
        <v>68</v>
      </c>
      <c r="P48" s="160">
        <v>4.780030887024256E-05</v>
      </c>
      <c r="Q48" s="161">
        <v>0.13957690190110827</v>
      </c>
    </row>
    <row r="49" spans="1:17" s="5" customFormat="1" ht="12.75">
      <c r="A49" s="142" t="e">
        <f>VLOOKUP(B49,'CAS List'!$E$2:$F$863,2,FALSE)</f>
        <v>#N/A</v>
      </c>
      <c r="B49" s="143"/>
      <c r="C49" s="10"/>
      <c r="D49" s="16" t="e">
        <f>IF(F49="y",E$32*C$30*(C49/100)*(1-('Usage Sheet'!$B$11/100)),E$32*C$30*(C49/100))</f>
        <v>#DIV/0!</v>
      </c>
      <c r="E49" s="16" t="e">
        <f>IF(F49="y",E$32*E$30*(C49/100)*(1-('Usage Sheet'!$B$11/100)),E$32*E$30*(C49/100))</f>
        <v>#DIV/0!</v>
      </c>
      <c r="F49" s="9"/>
      <c r="G49" s="21">
        <v>15</v>
      </c>
      <c r="H49" s="4"/>
      <c r="I49" s="26">
        <f t="shared" si="6"/>
        <v>0</v>
      </c>
      <c r="J49" s="115" t="e">
        <f t="shared" si="7"/>
        <v>#N/A</v>
      </c>
      <c r="K49" s="26">
        <f t="shared" si="7"/>
        <v>0</v>
      </c>
      <c r="L49" s="28" t="e">
        <f t="shared" si="8"/>
        <v>#DIV/0!</v>
      </c>
      <c r="M49" s="28" t="e">
        <f t="shared" si="8"/>
        <v>#DIV/0!</v>
      </c>
      <c r="O49" s="165" t="s">
        <v>207</v>
      </c>
      <c r="P49" s="160">
        <v>0.036473966556787536</v>
      </c>
      <c r="Q49" s="161">
        <v>106.50398234581961</v>
      </c>
    </row>
    <row r="50" spans="1:17" s="5" customFormat="1" ht="12.75">
      <c r="A50" s="142" t="e">
        <f>VLOOKUP(B50,'CAS List'!$E$2:$F$863,2,FALSE)</f>
        <v>#N/A</v>
      </c>
      <c r="B50" s="143"/>
      <c r="C50" s="10"/>
      <c r="D50" s="16" t="e">
        <f>IF(F50="y",E$32*C$30*(C50/100)*(1-('Usage Sheet'!$B$11/100)),E$32*C$30*(C50/100))</f>
        <v>#DIV/0!</v>
      </c>
      <c r="E50" s="16" t="e">
        <f>IF(F50="y",E$32*E$30*(C50/100)*(1-('Usage Sheet'!$B$11/100)),E$32*E$30*(C50/100))</f>
        <v>#DIV/0!</v>
      </c>
      <c r="F50" s="18"/>
      <c r="G50" s="21">
        <v>16</v>
      </c>
      <c r="H50" s="4"/>
      <c r="I50" s="26">
        <f t="shared" si="6"/>
        <v>0</v>
      </c>
      <c r="J50" s="115" t="e">
        <f t="shared" si="7"/>
        <v>#N/A</v>
      </c>
      <c r="K50" s="26">
        <f t="shared" si="7"/>
        <v>0</v>
      </c>
      <c r="L50" s="28" t="e">
        <f t="shared" si="8"/>
        <v>#DIV/0!</v>
      </c>
      <c r="M50" s="28" t="e">
        <f t="shared" si="8"/>
        <v>#DIV/0!</v>
      </c>
      <c r="O50" s="165" t="s">
        <v>212</v>
      </c>
      <c r="P50" s="160">
        <v>0.007294793311357507</v>
      </c>
      <c r="Q50" s="161">
        <v>21.30079646916392</v>
      </c>
    </row>
    <row r="51" spans="1:17" s="5" customFormat="1" ht="12.75">
      <c r="A51" s="142" t="e">
        <f>VLOOKUP(B51,'CAS List'!$E$2:$F$863,2,FALSE)</f>
        <v>#N/A</v>
      </c>
      <c r="B51" s="143"/>
      <c r="C51" s="10"/>
      <c r="D51" s="16" t="e">
        <f>IF(F51="y",E$32*C$30*(C51/100)*(1-('Usage Sheet'!$B$11/100)),E$32*C$30*(C51/100))</f>
        <v>#DIV/0!</v>
      </c>
      <c r="E51" s="16" t="e">
        <f>IF(F51="y",E$32*E$30*(C51/100)*(1-('Usage Sheet'!$B$11/100)),E$32*E$30*(C51/100))</f>
        <v>#DIV/0!</v>
      </c>
      <c r="F51" s="18"/>
      <c r="G51" s="21">
        <v>17</v>
      </c>
      <c r="H51" s="4"/>
      <c r="I51" s="26">
        <f t="shared" si="6"/>
        <v>0</v>
      </c>
      <c r="J51" s="115" t="e">
        <f t="shared" si="7"/>
        <v>#N/A</v>
      </c>
      <c r="K51" s="26">
        <f t="shared" si="7"/>
        <v>0</v>
      </c>
      <c r="L51" s="28" t="e">
        <f t="shared" si="8"/>
        <v>#DIV/0!</v>
      </c>
      <c r="M51" s="28" t="e">
        <f t="shared" si="8"/>
        <v>#DIV/0!</v>
      </c>
      <c r="O51" s="165" t="s">
        <v>66</v>
      </c>
      <c r="P51" s="160">
        <v>0.007294793311357507</v>
      </c>
      <c r="Q51" s="161">
        <v>21.30079646916392</v>
      </c>
    </row>
    <row r="52" spans="1:17" s="5" customFormat="1" ht="12.75">
      <c r="A52" s="142" t="e">
        <f>VLOOKUP(B52,'CAS List'!$E$2:$F$863,2,FALSE)</f>
        <v>#N/A</v>
      </c>
      <c r="B52" s="143"/>
      <c r="C52" s="10"/>
      <c r="D52" s="16" t="e">
        <f>IF(F52="y",E$32*C$30*(C52/100)*(1-('Usage Sheet'!$B$11/100)),E$32*C$30*(C52/100))</f>
        <v>#DIV/0!</v>
      </c>
      <c r="E52" s="16" t="e">
        <f>IF(F52="y",E$32*E$30*(C52/100)*(1-('Usage Sheet'!$B$11/100)),E$32*E$30*(C52/100))</f>
        <v>#DIV/0!</v>
      </c>
      <c r="F52" s="18"/>
      <c r="G52" s="21">
        <v>18</v>
      </c>
      <c r="H52" s="4"/>
      <c r="I52" s="26">
        <f t="shared" si="6"/>
        <v>0</v>
      </c>
      <c r="J52" s="115" t="e">
        <f t="shared" si="7"/>
        <v>#N/A</v>
      </c>
      <c r="K52" s="26">
        <f t="shared" si="7"/>
        <v>0</v>
      </c>
      <c r="L52" s="28" t="e">
        <f t="shared" si="8"/>
        <v>#DIV/0!</v>
      </c>
      <c r="M52" s="28" t="e">
        <f t="shared" si="8"/>
        <v>#DIV/0!</v>
      </c>
      <c r="O52" s="165" t="s">
        <v>232</v>
      </c>
      <c r="P52" s="160">
        <v>0.06565313980221756</v>
      </c>
      <c r="Q52" s="161">
        <v>191.70716822247527</v>
      </c>
    </row>
    <row r="53" spans="1:17" ht="12.75">
      <c r="A53" s="142" t="e">
        <f>VLOOKUP(B53,'CAS List'!$E$2:$F$863,2,FALSE)</f>
        <v>#N/A</v>
      </c>
      <c r="B53" s="143"/>
      <c r="C53" s="10"/>
      <c r="D53" s="16" t="e">
        <f>IF(F53="y",E$32*C$30*(C53/100)*(1-('Usage Sheet'!$B$11/100)),E$32*C$30*(C53/100))</f>
        <v>#DIV/0!</v>
      </c>
      <c r="E53" s="16" t="e">
        <f>IF(F53="y",E$32*E$30*(C53/100)*(1-('Usage Sheet'!$B$11/100)),E$32*E$30*(C53/100))</f>
        <v>#DIV/0!</v>
      </c>
      <c r="F53" s="18"/>
      <c r="G53" s="21">
        <v>19</v>
      </c>
      <c r="I53" s="26">
        <f t="shared" si="6"/>
        <v>0</v>
      </c>
      <c r="J53" s="115" t="e">
        <f t="shared" si="7"/>
        <v>#N/A</v>
      </c>
      <c r="K53" s="26">
        <f t="shared" si="7"/>
        <v>0</v>
      </c>
      <c r="L53" s="28" t="e">
        <f t="shared" si="8"/>
        <v>#DIV/0!</v>
      </c>
      <c r="M53" s="28" t="e">
        <f t="shared" si="8"/>
        <v>#DIV/0!</v>
      </c>
      <c r="O53" s="165" t="s">
        <v>76</v>
      </c>
      <c r="P53" s="160">
        <v>5.576702701528299E-05</v>
      </c>
      <c r="Q53" s="161">
        <v>0.16283971888462634</v>
      </c>
    </row>
    <row r="54" spans="1:17" ht="12.75">
      <c r="A54" s="142" t="e">
        <f>VLOOKUP(B54,'CAS List'!$E$2:$F$863,2,FALSE)</f>
        <v>#N/A</v>
      </c>
      <c r="B54" s="143"/>
      <c r="C54" s="10"/>
      <c r="D54" s="16" t="e">
        <f>IF(F54="y",E$32*C$30*(C54/100)*(1-('Usage Sheet'!$B$11/100)),E$32*C$30*(C54/100))</f>
        <v>#DIV/0!</v>
      </c>
      <c r="E54" s="16" t="e">
        <f>IF(F54="y",E$32*E$30*(C54/100)*(1-('Usage Sheet'!$B$11/100)),E$32*E$30*(C54/100))</f>
        <v>#DIV/0!</v>
      </c>
      <c r="F54" s="9"/>
      <c r="G54" s="21">
        <v>20</v>
      </c>
      <c r="I54" s="26">
        <f t="shared" si="6"/>
        <v>0</v>
      </c>
      <c r="J54" s="115" t="e">
        <f t="shared" si="7"/>
        <v>#N/A</v>
      </c>
      <c r="K54" s="26">
        <f t="shared" si="7"/>
        <v>0</v>
      </c>
      <c r="L54" s="28" t="e">
        <f t="shared" si="8"/>
        <v>#DIV/0!</v>
      </c>
      <c r="M54" s="28" t="e">
        <f t="shared" si="8"/>
        <v>#DIV/0!</v>
      </c>
      <c r="O54" s="165" t="s">
        <v>233</v>
      </c>
      <c r="P54" s="160">
        <v>7.170046330536384E-05</v>
      </c>
      <c r="Q54" s="161">
        <v>0.2093653528516624</v>
      </c>
    </row>
    <row r="55" spans="7:17" ht="12.75">
      <c r="G55" s="21"/>
      <c r="I55" s="26">
        <f t="shared" si="6"/>
        <v>0</v>
      </c>
      <c r="J55" s="115" t="e">
        <f t="shared" si="7"/>
        <v>#N/A</v>
      </c>
      <c r="K55" s="26">
        <f t="shared" si="7"/>
        <v>0</v>
      </c>
      <c r="L55" s="28" t="e">
        <f t="shared" si="8"/>
        <v>#DIV/0!</v>
      </c>
      <c r="M55" s="28" t="e">
        <f t="shared" si="8"/>
        <v>#DIV/0!</v>
      </c>
      <c r="O55" s="165" t="s">
        <v>234</v>
      </c>
      <c r="P55" s="160">
        <v>6.373374516032341E-05</v>
      </c>
      <c r="Q55" s="161">
        <v>0.18610253586814438</v>
      </c>
    </row>
    <row r="56" spans="1:17" ht="26.25">
      <c r="A56" s="13" t="str">
        <f>'Usage Sheet'!$A$25</f>
        <v>Catalyst/Hardener 2</v>
      </c>
      <c r="F56" s="7" t="s">
        <v>51</v>
      </c>
      <c r="G56" s="2" t="s">
        <v>60</v>
      </c>
      <c r="I56" s="26">
        <f t="shared" si="6"/>
        <v>0</v>
      </c>
      <c r="J56" s="115" t="e">
        <f t="shared" si="7"/>
        <v>#N/A</v>
      </c>
      <c r="K56" s="26">
        <f t="shared" si="7"/>
        <v>0</v>
      </c>
      <c r="L56" s="28" t="e">
        <f t="shared" si="8"/>
        <v>#DIV/0!</v>
      </c>
      <c r="M56" s="28" t="e">
        <f t="shared" si="8"/>
        <v>#DIV/0!</v>
      </c>
      <c r="O56" s="165" t="s">
        <v>247</v>
      </c>
      <c r="P56" s="160">
        <v>0.05835834649086006</v>
      </c>
      <c r="Q56" s="161">
        <v>170.40637175331136</v>
      </c>
    </row>
    <row r="57" spans="1:17" ht="12.75">
      <c r="A57" s="6" t="s">
        <v>4</v>
      </c>
      <c r="B57" s="1" t="s">
        <v>5</v>
      </c>
      <c r="C57" s="153" t="e">
        <f>'Usage Sheet'!$J$25</f>
        <v>#DIV/0!</v>
      </c>
      <c r="D57" s="6" t="s">
        <v>6</v>
      </c>
      <c r="E57" s="153" t="e">
        <f>'Usage Sheet'!$K$25</f>
        <v>#DIV/0!</v>
      </c>
      <c r="F57" s="8"/>
      <c r="G57" s="8"/>
      <c r="I57" s="26">
        <f t="shared" si="6"/>
        <v>0</v>
      </c>
      <c r="J57" s="115" t="e">
        <f t="shared" si="7"/>
        <v>#N/A</v>
      </c>
      <c r="K57" s="26">
        <f t="shared" si="7"/>
        <v>0</v>
      </c>
      <c r="L57" s="28" t="e">
        <f t="shared" si="8"/>
        <v>#DIV/0!</v>
      </c>
      <c r="M57" s="28" t="e">
        <f t="shared" si="8"/>
        <v>#DIV/0!</v>
      </c>
      <c r="O57" s="165" t="s">
        <v>542</v>
      </c>
      <c r="P57" s="160">
        <v>0.036473966556787536</v>
      </c>
      <c r="Q57" s="161">
        <v>106.50398234581961</v>
      </c>
    </row>
    <row r="58" spans="1:17" ht="12.75">
      <c r="A58" s="6" t="s">
        <v>8</v>
      </c>
      <c r="C58" s="6" t="s">
        <v>7</v>
      </c>
      <c r="E58" s="6" t="s">
        <v>13</v>
      </c>
      <c r="I58" s="26">
        <f t="shared" si="6"/>
        <v>0</v>
      </c>
      <c r="J58" s="115" t="e">
        <f t="shared" si="7"/>
        <v>#N/A</v>
      </c>
      <c r="K58" s="26">
        <f t="shared" si="7"/>
        <v>0</v>
      </c>
      <c r="L58" s="28" t="e">
        <f t="shared" si="8"/>
        <v>#DIV/0!</v>
      </c>
      <c r="M58" s="28" t="e">
        <f t="shared" si="8"/>
        <v>#DIV/0!</v>
      </c>
      <c r="O58" s="165" t="s">
        <v>20</v>
      </c>
      <c r="P58" s="160">
        <v>0.04376875986814504</v>
      </c>
      <c r="Q58" s="161">
        <v>127.80477881498352</v>
      </c>
    </row>
    <row r="59" spans="1:17" ht="12.75">
      <c r="A59" s="8"/>
      <c r="C59" s="8"/>
      <c r="E59" s="22">
        <f>IF(A59="",C59*8.34,A59)</f>
        <v>0</v>
      </c>
      <c r="I59" s="26">
        <f t="shared" si="6"/>
        <v>0</v>
      </c>
      <c r="J59" s="115" t="e">
        <f t="shared" si="7"/>
        <v>#N/A</v>
      </c>
      <c r="K59" s="26">
        <f t="shared" si="7"/>
        <v>0</v>
      </c>
      <c r="L59" s="28" t="e">
        <f t="shared" si="8"/>
        <v>#DIV/0!</v>
      </c>
      <c r="M59" s="28" t="e">
        <f t="shared" si="8"/>
        <v>#DIV/0!</v>
      </c>
      <c r="O59" s="165" t="s">
        <v>867</v>
      </c>
      <c r="P59" s="160">
        <v>0.06565313980221756</v>
      </c>
      <c r="Q59" s="161">
        <v>191.70716822247527</v>
      </c>
    </row>
    <row r="60" spans="1:17" ht="15.75">
      <c r="A60" s="12">
        <f>'Usage Sheet'!$B$25</f>
        <v>0</v>
      </c>
      <c r="I60" s="26">
        <f t="shared" si="6"/>
        <v>0</v>
      </c>
      <c r="J60" s="115" t="e">
        <f t="shared" si="7"/>
        <v>#N/A</v>
      </c>
      <c r="K60" s="26">
        <f t="shared" si="7"/>
        <v>0</v>
      </c>
      <c r="L60" s="28" t="e">
        <f t="shared" si="8"/>
        <v>#DIV/0!</v>
      </c>
      <c r="M60" s="28" t="e">
        <f t="shared" si="8"/>
        <v>#DIV/0!</v>
      </c>
      <c r="O60" s="165" t="s">
        <v>292</v>
      </c>
      <c r="P60" s="160">
        <v>0.0948323130476476</v>
      </c>
      <c r="Q60" s="161">
        <v>276.910354099131</v>
      </c>
    </row>
    <row r="61" spans="1:17" ht="12.75">
      <c r="A61" s="142" t="e">
        <f>VLOOKUP(B61,'CAS List'!$E$2:$F$863,2,FALSE)</f>
        <v>#N/A</v>
      </c>
      <c r="B61" s="143"/>
      <c r="C61" s="10"/>
      <c r="D61" s="16" t="e">
        <f>IF(F61="y",E$59*C$57*(C61/100)*(1-('Usage Sheet'!$B$11/100)),E$59*C$57*(C61/100))</f>
        <v>#DIV/0!</v>
      </c>
      <c r="E61" s="16" t="e">
        <f>IF(F61="y",E$59*E$57*(C61/100)*(1-('Usage Sheet'!$B$11/100)),E$59*E$57*(C61/100))</f>
        <v>#DIV/0!</v>
      </c>
      <c r="F61" s="9"/>
      <c r="G61" s="21">
        <v>1</v>
      </c>
      <c r="I61" s="26">
        <f t="shared" si="6"/>
        <v>0</v>
      </c>
      <c r="J61" s="115" t="e">
        <f t="shared" si="7"/>
        <v>#N/A</v>
      </c>
      <c r="K61" s="26">
        <f t="shared" si="7"/>
        <v>0</v>
      </c>
      <c r="L61" s="28" t="e">
        <f t="shared" si="8"/>
        <v>#DIV/0!</v>
      </c>
      <c r="M61" s="28" t="e">
        <f t="shared" si="8"/>
        <v>#DIV/0!</v>
      </c>
      <c r="O61" s="165" t="s">
        <v>544</v>
      </c>
      <c r="P61" s="160">
        <v>0.051063553179502556</v>
      </c>
      <c r="Q61" s="161">
        <v>149.10557528414745</v>
      </c>
    </row>
    <row r="62" spans="1:17" ht="12.75">
      <c r="A62" s="142" t="e">
        <f>VLOOKUP(B62,'CAS List'!$E$2:$F$863,2,FALSE)</f>
        <v>#N/A</v>
      </c>
      <c r="B62" s="143"/>
      <c r="C62" s="19"/>
      <c r="D62" s="16" t="e">
        <f>IF(F62="y",E$59*C$57*(C62/100)*(1-('Usage Sheet'!$B$11/100)),E$59*C$57*(C62/100))</f>
        <v>#DIV/0!</v>
      </c>
      <c r="E62" s="16" t="e">
        <f>IF(F62="y",E$59*E$57*(C62/100)*(1-('Usage Sheet'!$B$11/100)),E$59*E$57*(C62/100))</f>
        <v>#DIV/0!</v>
      </c>
      <c r="F62" s="9"/>
      <c r="G62" s="21">
        <v>2</v>
      </c>
      <c r="I62" s="26">
        <f t="shared" si="6"/>
        <v>0</v>
      </c>
      <c r="J62" s="115" t="e">
        <f t="shared" si="7"/>
        <v>#N/A</v>
      </c>
      <c r="K62" s="26">
        <f t="shared" si="7"/>
        <v>0</v>
      </c>
      <c r="L62" s="28" t="e">
        <f t="shared" si="8"/>
        <v>#DIV/0!</v>
      </c>
      <c r="M62" s="28" t="e">
        <f t="shared" si="8"/>
        <v>#DIV/0!</v>
      </c>
      <c r="O62" s="165" t="s">
        <v>298</v>
      </c>
      <c r="P62" s="160">
        <v>0.02917917324543003</v>
      </c>
      <c r="Q62" s="161">
        <v>85.20318587665568</v>
      </c>
    </row>
    <row r="63" spans="1:17" ht="12.75">
      <c r="A63" s="142" t="e">
        <f>VLOOKUP(B63,'CAS List'!$E$2:$F$863,2,FALSE)</f>
        <v>#N/A</v>
      </c>
      <c r="B63" s="143"/>
      <c r="C63" s="19"/>
      <c r="D63" s="16" t="e">
        <f>IF(F63="y",E$59*C$57*(C63/100)*(1-('Usage Sheet'!$B$11/100)),E$59*C$57*(C63/100))</f>
        <v>#DIV/0!</v>
      </c>
      <c r="E63" s="16" t="e">
        <f>IF(F63="y",E$59*E$57*(C63/100)*(1-('Usage Sheet'!$B$11/100)),E$59*E$57*(C63/100))</f>
        <v>#DIV/0!</v>
      </c>
      <c r="F63" s="9"/>
      <c r="G63" s="21">
        <v>3</v>
      </c>
      <c r="I63" s="26">
        <f t="shared" si="6"/>
        <v>0</v>
      </c>
      <c r="J63" s="115" t="e">
        <f t="shared" si="7"/>
        <v>#N/A</v>
      </c>
      <c r="K63" s="26">
        <f t="shared" si="7"/>
        <v>0</v>
      </c>
      <c r="L63" s="28" t="e">
        <f t="shared" si="8"/>
        <v>#DIV/0!</v>
      </c>
      <c r="M63" s="28" t="e">
        <f t="shared" si="8"/>
        <v>#DIV/0!</v>
      </c>
      <c r="O63" s="165" t="s">
        <v>453</v>
      </c>
      <c r="P63" s="160">
        <v>0.007294793311357507</v>
      </c>
      <c r="Q63" s="161">
        <v>21.30079646916392</v>
      </c>
    </row>
    <row r="64" spans="1:17" ht="12.75">
      <c r="A64" s="142" t="e">
        <f>VLOOKUP(B64,'CAS List'!$E$2:$F$863,2,FALSE)</f>
        <v>#N/A</v>
      </c>
      <c r="B64" s="143"/>
      <c r="C64" s="19"/>
      <c r="D64" s="16" t="e">
        <f>IF(F64="y",E$59*C$57*(C64/100)*(1-('Usage Sheet'!$B$11/100)),E$59*C$57*(C64/100))</f>
        <v>#DIV/0!</v>
      </c>
      <c r="E64" s="16" t="e">
        <f>IF(F64="y",E$59*E$57*(C64/100)*(1-('Usage Sheet'!$B$11/100)),E$59*E$57*(C64/100))</f>
        <v>#DIV/0!</v>
      </c>
      <c r="F64" s="18"/>
      <c r="G64" s="21">
        <v>4</v>
      </c>
      <c r="I64" s="26">
        <f t="shared" si="6"/>
        <v>0</v>
      </c>
      <c r="J64" s="115" t="e">
        <f t="shared" si="7"/>
        <v>#N/A</v>
      </c>
      <c r="K64" s="26">
        <f t="shared" si="7"/>
        <v>0</v>
      </c>
      <c r="L64" s="28" t="e">
        <f t="shared" si="8"/>
        <v>#DIV/0!</v>
      </c>
      <c r="M64" s="28" t="e">
        <f t="shared" si="8"/>
        <v>#DIV/0!</v>
      </c>
      <c r="O64" s="165" t="s">
        <v>21</v>
      </c>
      <c r="P64" s="160">
        <v>0.02188437993407252</v>
      </c>
      <c r="Q64" s="161">
        <v>63.90238940749176</v>
      </c>
    </row>
    <row r="65" spans="1:17" ht="12.75">
      <c r="A65" s="142" t="e">
        <f>VLOOKUP(B65,'CAS List'!$E$2:$F$863,2,FALSE)</f>
        <v>#N/A</v>
      </c>
      <c r="B65" s="143"/>
      <c r="C65" s="19"/>
      <c r="D65" s="16" t="e">
        <f>IF(F65="y",E$59*C$57*(C65/100)*(1-('Usage Sheet'!$B$11/100)),E$59*C$57*(C65/100))</f>
        <v>#DIV/0!</v>
      </c>
      <c r="E65" s="16" t="e">
        <f>IF(F65="y",E$59*E$57*(C65/100)*(1-('Usage Sheet'!$B$11/100)),E$59*E$57*(C65/100))</f>
        <v>#DIV/0!</v>
      </c>
      <c r="F65" s="9"/>
      <c r="G65" s="21">
        <v>5</v>
      </c>
      <c r="I65" s="26">
        <f t="shared" si="6"/>
        <v>0</v>
      </c>
      <c r="J65" s="115" t="e">
        <f t="shared" si="7"/>
        <v>#N/A</v>
      </c>
      <c r="K65" s="26">
        <f t="shared" si="7"/>
        <v>0</v>
      </c>
      <c r="L65" s="28" t="e">
        <f t="shared" si="8"/>
        <v>#DIV/0!</v>
      </c>
      <c r="M65" s="28" t="e">
        <f t="shared" si="8"/>
        <v>#DIV/0!</v>
      </c>
      <c r="O65" s="165" t="s">
        <v>656</v>
      </c>
      <c r="P65" s="160">
        <v>0.04376875986814504</v>
      </c>
      <c r="Q65" s="161">
        <v>127.80477881498352</v>
      </c>
    </row>
    <row r="66" spans="1:17" ht="12.75">
      <c r="A66" s="142" t="e">
        <f>VLOOKUP(B66,'CAS List'!$E$2:$F$863,2,FALSE)</f>
        <v>#N/A</v>
      </c>
      <c r="B66" s="143"/>
      <c r="C66" s="10"/>
      <c r="D66" s="16" t="e">
        <f>IF(F66="y",E$59*C$57*(C66/100)*(1-('Usage Sheet'!$B$11/100)),E$59*C$57*(C66/100))</f>
        <v>#DIV/0!</v>
      </c>
      <c r="E66" s="16" t="e">
        <f>IF(F66="y",E$59*E$57*(C66/100)*(1-('Usage Sheet'!$B$11/100)),E$59*E$57*(C66/100))</f>
        <v>#DIV/0!</v>
      </c>
      <c r="F66" s="9"/>
      <c r="G66" s="21">
        <v>6</v>
      </c>
      <c r="I66" s="26">
        <f t="shared" si="6"/>
        <v>0</v>
      </c>
      <c r="J66" s="115" t="e">
        <f t="shared" si="7"/>
        <v>#N/A</v>
      </c>
      <c r="K66" s="26">
        <f t="shared" si="7"/>
        <v>0</v>
      </c>
      <c r="L66" s="28" t="e">
        <f t="shared" si="8"/>
        <v>#DIV/0!</v>
      </c>
      <c r="M66" s="28" t="e">
        <f t="shared" si="8"/>
        <v>#DIV/0!</v>
      </c>
      <c r="O66" s="165" t="s">
        <v>314</v>
      </c>
      <c r="P66" s="160">
        <v>0.051063553179502556</v>
      </c>
      <c r="Q66" s="161">
        <v>149.10557528414745</v>
      </c>
    </row>
    <row r="67" spans="1:17" ht="12.75">
      <c r="A67" s="142" t="e">
        <f>VLOOKUP(B67,'CAS List'!$E$2:$F$863,2,FALSE)</f>
        <v>#N/A</v>
      </c>
      <c r="B67" s="143"/>
      <c r="C67" s="10"/>
      <c r="D67" s="16" t="e">
        <f>IF(F67="y",E$59*C$57*(C67/100)*(1-('Usage Sheet'!$B$11/100)),E$59*C$57*(C67/100))</f>
        <v>#DIV/0!</v>
      </c>
      <c r="E67" s="16" t="e">
        <f>IF(F67="y",E$59*E$57*(C67/100)*(1-('Usage Sheet'!$B$11/100)),E$59*E$57*(C67/100))</f>
        <v>#DIV/0!</v>
      </c>
      <c r="F67" s="9"/>
      <c r="G67" s="21">
        <v>7</v>
      </c>
      <c r="I67" s="26">
        <f t="shared" si="6"/>
        <v>0</v>
      </c>
      <c r="J67" s="115" t="e">
        <f t="shared" si="7"/>
        <v>#N/A</v>
      </c>
      <c r="K67" s="26">
        <f t="shared" si="7"/>
        <v>0</v>
      </c>
      <c r="L67" s="28" t="e">
        <f t="shared" si="8"/>
        <v>#DIV/0!</v>
      </c>
      <c r="M67" s="28" t="e">
        <f t="shared" si="8"/>
        <v>#DIV/0!</v>
      </c>
      <c r="O67" s="166" t="s">
        <v>943</v>
      </c>
      <c r="P67" s="162">
        <v>0.014589586622715015</v>
      </c>
      <c r="Q67" s="163">
        <v>42.60159293832784</v>
      </c>
    </row>
    <row r="68" spans="1:17" ht="12.75">
      <c r="A68" s="142" t="e">
        <f>VLOOKUP(B68,'CAS List'!$E$2:$F$863,2,FALSE)</f>
        <v>#N/A</v>
      </c>
      <c r="B68" s="143"/>
      <c r="C68" s="10"/>
      <c r="D68" s="16" t="e">
        <f>IF(F68="y",E$59*C$57*(C68/100)*(1-('Usage Sheet'!$B$11/100)),E$59*C$57*(C68/100))</f>
        <v>#DIV/0!</v>
      </c>
      <c r="E68" s="16" t="e">
        <f>IF(F68="y",E$59*E$57*(C68/100)*(1-('Usage Sheet'!$B$11/100)),E$59*E$57*(C68/100))</f>
        <v>#DIV/0!</v>
      </c>
      <c r="F68" s="18"/>
      <c r="G68" s="21">
        <v>8</v>
      </c>
      <c r="O68"/>
      <c r="P68"/>
      <c r="Q68"/>
    </row>
    <row r="69" spans="1:17" ht="12.75">
      <c r="A69" s="142" t="e">
        <f>VLOOKUP(B69,'CAS List'!$E$2:$F$863,2,FALSE)</f>
        <v>#N/A</v>
      </c>
      <c r="B69" s="143"/>
      <c r="C69" s="10"/>
      <c r="D69" s="16" t="e">
        <f>IF(F69="y",E$59*C$57*(C69/100)*(1-('Usage Sheet'!$B$11/100)),E$59*C$57*(C69/100))</f>
        <v>#DIV/0!</v>
      </c>
      <c r="E69" s="16" t="e">
        <f>IF(F69="y",E$59*E$57*(C69/100)*(1-('Usage Sheet'!$B$11/100)),E$59*E$57*(C69/100))</f>
        <v>#DIV/0!</v>
      </c>
      <c r="F69" s="9"/>
      <c r="G69" s="21">
        <v>9</v>
      </c>
      <c r="O69"/>
      <c r="P69"/>
      <c r="Q69"/>
    </row>
    <row r="70" spans="1:17" ht="12.75">
      <c r="A70" s="142" t="e">
        <f>VLOOKUP(B70,'CAS List'!$E$2:$F$863,2,FALSE)</f>
        <v>#N/A</v>
      </c>
      <c r="B70" s="143"/>
      <c r="C70" s="10"/>
      <c r="D70" s="16" t="e">
        <f>IF(F70="y",E$59*C$57*(C70/100)*(1-('Usage Sheet'!$B$11/100)),E$59*C$57*(C70/100))</f>
        <v>#DIV/0!</v>
      </c>
      <c r="E70" s="16" t="e">
        <f>IF(F70="y",E$59*E$57*(C70/100)*(1-('Usage Sheet'!$B$11/100)),E$59*E$57*(C70/100))</f>
        <v>#DIV/0!</v>
      </c>
      <c r="F70" s="9"/>
      <c r="G70" s="21">
        <v>10</v>
      </c>
      <c r="O70"/>
      <c r="P70"/>
      <c r="Q70"/>
    </row>
    <row r="71" spans="1:17" ht="12.75">
      <c r="A71" s="142" t="e">
        <f>VLOOKUP(B71,'CAS List'!$E$2:$F$863,2,FALSE)</f>
        <v>#N/A</v>
      </c>
      <c r="B71" s="143"/>
      <c r="C71" s="10"/>
      <c r="D71" s="16" t="e">
        <f>IF(F71="y",E$59*C$57*(C71/100)*(1-('Usage Sheet'!$B$11/100)),E$59*C$57*(C71/100))</f>
        <v>#DIV/0!</v>
      </c>
      <c r="E71" s="16" t="e">
        <f>IF(F71="y",E$59*E$57*(C71/100)*(1-('Usage Sheet'!$B$11/100)),E$59*E$57*(C71/100))</f>
        <v>#DIV/0!</v>
      </c>
      <c r="F71" s="9"/>
      <c r="G71" s="21">
        <v>11</v>
      </c>
      <c r="O71"/>
      <c r="P71"/>
      <c r="Q71"/>
    </row>
    <row r="72" spans="1:17" ht="12.75">
      <c r="A72" s="142" t="e">
        <f>VLOOKUP(B72,'CAS List'!$E$2:$F$863,2,FALSE)</f>
        <v>#N/A</v>
      </c>
      <c r="B72" s="143"/>
      <c r="C72" s="10"/>
      <c r="D72" s="16" t="e">
        <f>IF(F72="y",E$59*C$57*(C72/100)*(1-('Usage Sheet'!$B$11/100)),E$59*C$57*(C72/100))</f>
        <v>#DIV/0!</v>
      </c>
      <c r="E72" s="16" t="e">
        <f>IF(F72="y",E$59*E$57*(C72/100)*(1-('Usage Sheet'!$B$11/100)),E$59*E$57*(C72/100))</f>
        <v>#DIV/0!</v>
      </c>
      <c r="F72" s="9"/>
      <c r="G72" s="21">
        <v>12</v>
      </c>
      <c r="O72"/>
      <c r="P72"/>
      <c r="Q72"/>
    </row>
    <row r="73" spans="1:17" ht="12.75">
      <c r="A73" s="142" t="e">
        <f>VLOOKUP(B73,'CAS List'!$E$2:$F$863,2,FALSE)</f>
        <v>#N/A</v>
      </c>
      <c r="B73" s="143"/>
      <c r="C73" s="10"/>
      <c r="D73" s="16" t="e">
        <f>IF(F73="y",E$59*C$57*(C73/100)*(1-('Usage Sheet'!$B$11/100)),E$59*C$57*(C73/100))</f>
        <v>#DIV/0!</v>
      </c>
      <c r="E73" s="16" t="e">
        <f>IF(F73="y",E$59*E$57*(C73/100)*(1-('Usage Sheet'!$B$11/100)),E$59*E$57*(C73/100))</f>
        <v>#DIV/0!</v>
      </c>
      <c r="F73" s="9"/>
      <c r="G73" s="21">
        <v>13</v>
      </c>
      <c r="O73"/>
      <c r="P73"/>
      <c r="Q73"/>
    </row>
    <row r="74" spans="1:17" ht="12.75">
      <c r="A74" s="142" t="e">
        <f>VLOOKUP(B74,'CAS List'!$E$2:$F$863,2,FALSE)</f>
        <v>#N/A</v>
      </c>
      <c r="B74" s="143"/>
      <c r="C74" s="10"/>
      <c r="D74" s="16" t="e">
        <f>IF(F74="y",E$59*C$57*(C74/100)*(1-('Usage Sheet'!$B$11/100)),E$59*C$57*(C74/100))</f>
        <v>#DIV/0!</v>
      </c>
      <c r="E74" s="16" t="e">
        <f>IF(F74="y",E$59*E$57*(C74/100)*(1-('Usage Sheet'!$B$11/100)),E$59*E$57*(C74/100))</f>
        <v>#DIV/0!</v>
      </c>
      <c r="F74" s="9"/>
      <c r="G74" s="21">
        <v>14</v>
      </c>
      <c r="O74"/>
      <c r="P74"/>
      <c r="Q74"/>
    </row>
    <row r="75" spans="1:17" ht="12.75">
      <c r="A75" s="142" t="e">
        <f>VLOOKUP(B75,'CAS List'!$E$2:$F$863,2,FALSE)</f>
        <v>#N/A</v>
      </c>
      <c r="B75" s="143"/>
      <c r="C75" s="10"/>
      <c r="D75" s="16" t="e">
        <f>IF(F75="y",E$59*C$57*(C75/100)*(1-('Usage Sheet'!$B$11/100)),E$59*C$57*(C75/100))</f>
        <v>#DIV/0!</v>
      </c>
      <c r="E75" s="16" t="e">
        <f>IF(F75="y",E$59*E$57*(C75/100)*(1-('Usage Sheet'!$B$11/100)),E$59*E$57*(C75/100))</f>
        <v>#DIV/0!</v>
      </c>
      <c r="F75" s="9"/>
      <c r="G75" s="21">
        <v>15</v>
      </c>
      <c r="O75"/>
      <c r="P75"/>
      <c r="Q75"/>
    </row>
    <row r="76" spans="1:17" ht="12.75">
      <c r="A76" s="142" t="e">
        <f>VLOOKUP(B76,'CAS List'!$E$2:$F$863,2,FALSE)</f>
        <v>#N/A</v>
      </c>
      <c r="B76" s="143"/>
      <c r="C76" s="10"/>
      <c r="D76" s="16" t="e">
        <f>IF(F76="y",E$59*C$57*(C76/100)*(1-('Usage Sheet'!$B$11/100)),E$59*C$57*(C76/100))</f>
        <v>#DIV/0!</v>
      </c>
      <c r="E76" s="16" t="e">
        <f>IF(F76="y",E$59*E$57*(C76/100)*(1-('Usage Sheet'!$B$11/100)),E$59*E$57*(C76/100))</f>
        <v>#DIV/0!</v>
      </c>
      <c r="F76" s="18"/>
      <c r="G76" s="21">
        <v>16</v>
      </c>
      <c r="O76"/>
      <c r="P76"/>
      <c r="Q76"/>
    </row>
    <row r="77" spans="1:7" ht="12.75">
      <c r="A77" s="142" t="e">
        <f>VLOOKUP(B77,'CAS List'!$E$2:$F$863,2,FALSE)</f>
        <v>#N/A</v>
      </c>
      <c r="B77" s="143"/>
      <c r="C77" s="10"/>
      <c r="D77" s="16" t="e">
        <f>IF(F77="y",E$59*C$57*(C77/100)*(1-('Usage Sheet'!$B$11/100)),E$59*C$57*(C77/100))</f>
        <v>#DIV/0!</v>
      </c>
      <c r="E77" s="16" t="e">
        <f>IF(F77="y",E$59*E$57*(C77/100)*(1-('Usage Sheet'!$B$11/100)),E$59*E$57*(C77/100))</f>
        <v>#DIV/0!</v>
      </c>
      <c r="F77" s="18"/>
      <c r="G77" s="21">
        <v>17</v>
      </c>
    </row>
    <row r="78" spans="1:7" ht="12.75">
      <c r="A78" s="142" t="e">
        <f>VLOOKUP(B78,'CAS List'!$E$2:$F$863,2,FALSE)</f>
        <v>#N/A</v>
      </c>
      <c r="B78" s="143"/>
      <c r="C78" s="10"/>
      <c r="D78" s="16" t="e">
        <f>IF(F78="y",E$59*C$57*(C78/100)*(1-('Usage Sheet'!$B$11/100)),E$59*C$57*(C78/100))</f>
        <v>#DIV/0!</v>
      </c>
      <c r="E78" s="16" t="e">
        <f>IF(F78="y",E$59*E$57*(C78/100)*(1-('Usage Sheet'!$B$11/100)),E$59*E$57*(C78/100))</f>
        <v>#DIV/0!</v>
      </c>
      <c r="F78" s="18"/>
      <c r="G78" s="21">
        <v>18</v>
      </c>
    </row>
    <row r="79" spans="1:7" ht="12.75">
      <c r="A79" s="142" t="e">
        <f>VLOOKUP(B79,'CAS List'!$E$2:$F$863,2,FALSE)</f>
        <v>#N/A</v>
      </c>
      <c r="B79" s="143"/>
      <c r="C79" s="10"/>
      <c r="D79" s="16" t="e">
        <f>IF(F79="y",E$59*C$57*(C79/100)*(1-('Usage Sheet'!$B$11/100)),E$59*C$57*(C79/100))</f>
        <v>#DIV/0!</v>
      </c>
      <c r="E79" s="16" t="e">
        <f>IF(F79="y",E$59*E$57*(C79/100)*(1-('Usage Sheet'!$B$11/100)),E$59*E$57*(C79/100))</f>
        <v>#DIV/0!</v>
      </c>
      <c r="F79" s="18"/>
      <c r="G79" s="21">
        <v>19</v>
      </c>
    </row>
    <row r="80" spans="1:7" ht="12.75">
      <c r="A80" s="142" t="e">
        <f>VLOOKUP(B80,'CAS List'!$E$2:$F$863,2,FALSE)</f>
        <v>#N/A</v>
      </c>
      <c r="B80" s="143"/>
      <c r="C80" s="10"/>
      <c r="D80" s="16" t="e">
        <f>IF(F80="y",E$59*C$57*(C80/100)*(1-('Usage Sheet'!$B$11/100)),E$59*C$57*(C80/100))</f>
        <v>#DIV/0!</v>
      </c>
      <c r="E80" s="16" t="e">
        <f>IF(F80="y",E$59*E$57*(C80/100)*(1-('Usage Sheet'!$B$11/100)),E$59*E$57*(C80/100))</f>
        <v>#DIV/0!</v>
      </c>
      <c r="F80" s="9"/>
      <c r="G80" s="21">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Q80"/>
  <sheetViews>
    <sheetView zoomScale="115" zoomScaleNormal="115" zoomScalePageLayoutView="0" workbookViewId="0" topLeftCell="A1">
      <selection activeCell="J3" sqref="J3"/>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3" customWidth="1"/>
    <col min="15" max="15" width="37.7109375" style="23" customWidth="1"/>
    <col min="16" max="17" width="12.8515625" style="23" customWidth="1"/>
    <col min="18" max="18" width="12.8515625" style="0" customWidth="1"/>
  </cols>
  <sheetData>
    <row r="1" spans="1:17" ht="65.25" customHeight="1" thickBot="1" thickTop="1">
      <c r="A1" s="259" t="s">
        <v>852</v>
      </c>
      <c r="B1" s="260"/>
      <c r="C1" s="260"/>
      <c r="D1" s="260"/>
      <c r="E1" s="260"/>
      <c r="F1" s="260"/>
      <c r="G1" s="261"/>
      <c r="H1" s="151"/>
      <c r="I1" s="257" t="s">
        <v>961</v>
      </c>
      <c r="J1" s="258"/>
      <c r="K1" s="151"/>
      <c r="L1" s="152"/>
      <c r="M1" s="152"/>
      <c r="O1" s="262" t="s">
        <v>960</v>
      </c>
      <c r="P1" s="263"/>
      <c r="Q1" s="264"/>
    </row>
    <row r="2" spans="1:10" ht="27" thickBot="1">
      <c r="A2" s="11" t="str">
        <f>'Usage Sheet'!$A$28</f>
        <v>Topcoat</v>
      </c>
      <c r="F2" s="7" t="s">
        <v>51</v>
      </c>
      <c r="G2" s="2" t="s">
        <v>60</v>
      </c>
      <c r="I2" s="144" t="s">
        <v>9</v>
      </c>
      <c r="J2" s="144" t="s">
        <v>851</v>
      </c>
    </row>
    <row r="3" spans="1:17" ht="13.5" thickBot="1">
      <c r="A3" s="6" t="s">
        <v>4</v>
      </c>
      <c r="B3" s="1" t="s">
        <v>5</v>
      </c>
      <c r="C3" s="153" t="e">
        <f>'Usage Sheet'!$J$28</f>
        <v>#DIV/0!</v>
      </c>
      <c r="D3" s="6" t="s">
        <v>6</v>
      </c>
      <c r="E3" s="153" t="e">
        <f>'Usage Sheet'!$K$28</f>
        <v>#DIV/0!</v>
      </c>
      <c r="F3" s="8"/>
      <c r="G3" s="8"/>
      <c r="I3" s="146" t="s">
        <v>986</v>
      </c>
      <c r="J3" s="145">
        <f>VLOOKUP(I3,'CAS List'!H2:I866,2,FALSE)</f>
        <v>25551137</v>
      </c>
      <c r="O3" s="248" t="s">
        <v>841</v>
      </c>
      <c r="P3" s="249"/>
      <c r="Q3" s="250"/>
    </row>
    <row r="4" spans="1:17" ht="12.75">
      <c r="A4" s="6" t="s">
        <v>8</v>
      </c>
      <c r="C4" s="6" t="s">
        <v>7</v>
      </c>
      <c r="E4" s="6" t="s">
        <v>13</v>
      </c>
      <c r="O4" s="251"/>
      <c r="P4" s="252"/>
      <c r="Q4" s="253"/>
    </row>
    <row r="5" spans="1:17" ht="13.5" thickBot="1">
      <c r="A5" s="8"/>
      <c r="C5" s="8"/>
      <c r="E5" s="3">
        <f>IF(A5="",C5*8.34,A5)</f>
        <v>0</v>
      </c>
      <c r="O5" s="254"/>
      <c r="P5" s="255"/>
      <c r="Q5" s="256"/>
    </row>
    <row r="6" spans="1:12" ht="15.75">
      <c r="A6" s="12">
        <f>'Usage Sheet'!$B$28</f>
        <v>0</v>
      </c>
      <c r="G6" s="5"/>
      <c r="H6" s="29"/>
      <c r="I6" s="24" t="s">
        <v>72</v>
      </c>
      <c r="J6" s="23"/>
      <c r="K6" s="23"/>
      <c r="L6" s="23"/>
    </row>
    <row r="7" spans="1:17" ht="12.75">
      <c r="A7" s="2" t="s">
        <v>9</v>
      </c>
      <c r="B7" t="s">
        <v>50</v>
      </c>
      <c r="C7" s="2" t="s">
        <v>10</v>
      </c>
      <c r="D7" s="2" t="s">
        <v>11</v>
      </c>
      <c r="E7" s="2" t="s">
        <v>12</v>
      </c>
      <c r="F7" s="2" t="s">
        <v>14</v>
      </c>
      <c r="G7" s="5"/>
      <c r="H7" s="4"/>
      <c r="I7" s="23"/>
      <c r="J7" s="23" t="s">
        <v>9</v>
      </c>
      <c r="K7" s="23" t="s">
        <v>50</v>
      </c>
      <c r="L7" s="23" t="s">
        <v>11</v>
      </c>
      <c r="M7" s="23" t="s">
        <v>12</v>
      </c>
      <c r="O7" s="154"/>
      <c r="P7" s="155" t="s">
        <v>69</v>
      </c>
      <c r="Q7" s="156"/>
    </row>
    <row r="8" spans="1:17" ht="15.75" customHeight="1">
      <c r="A8" s="142" t="e">
        <f>VLOOKUP(B8,'CAS List'!$E$2:$F$863,2,FALSE)</f>
        <v>#N/A</v>
      </c>
      <c r="B8" s="143"/>
      <c r="C8" s="10"/>
      <c r="D8" s="16" t="e">
        <f>IF(F8="y",E$5*C$3*(C8/100)*(1-('Usage Sheet'!$B$11/100)),E$5*C$3*(C8/100))</f>
        <v>#DIV/0!</v>
      </c>
      <c r="E8" s="16" t="e">
        <f>IF(F8="y",E$5*E$3*(C8/100)*(1-('Usage Sheet'!$B$11/100)),E$5*E$3*(C8/100))</f>
        <v>#DIV/0!</v>
      </c>
      <c r="F8" s="9"/>
      <c r="G8" s="4"/>
      <c r="H8" s="4"/>
      <c r="I8" s="126">
        <f aca="true" t="shared" si="0" ref="I8:I27">$A$6</f>
        <v>0</v>
      </c>
      <c r="J8" s="127" t="e">
        <f aca="true" t="shared" si="1" ref="J8:K27">A8</f>
        <v>#N/A</v>
      </c>
      <c r="K8" s="126">
        <f t="shared" si="1"/>
        <v>0</v>
      </c>
      <c r="L8" s="128" t="e">
        <f aca="true" t="shared" si="2" ref="L8:M27">D8</f>
        <v>#DIV/0!</v>
      </c>
      <c r="M8" s="128" t="e">
        <f t="shared" si="2"/>
        <v>#DIV/0!</v>
      </c>
      <c r="O8" s="155" t="s">
        <v>9</v>
      </c>
      <c r="P8" s="154" t="s">
        <v>70</v>
      </c>
      <c r="Q8" s="157" t="s">
        <v>71</v>
      </c>
    </row>
    <row r="9" spans="1:17" ht="12.75">
      <c r="A9" s="142" t="e">
        <f>VLOOKUP(B9,'CAS List'!$E$2:$F$863,2,FALSE)</f>
        <v>#N/A</v>
      </c>
      <c r="B9" s="143"/>
      <c r="C9" s="19"/>
      <c r="D9" s="16" t="e">
        <f>IF(F9="y",E$5*C$3*(C9/100)*(1-('Usage Sheet'!$B$11/100)),E$5*C$3*(C9/100))</f>
        <v>#DIV/0!</v>
      </c>
      <c r="E9" s="16" t="e">
        <f>IF(F9="y",E$5*E$3*(C9/100)*(1-('Usage Sheet'!$B$11/100)),E$5*E$3*(C9/100))</f>
        <v>#DIV/0!</v>
      </c>
      <c r="F9" s="9"/>
      <c r="G9" s="4"/>
      <c r="H9" s="20"/>
      <c r="I9" s="126">
        <f t="shared" si="0"/>
        <v>0</v>
      </c>
      <c r="J9" s="127" t="e">
        <f t="shared" si="1"/>
        <v>#N/A</v>
      </c>
      <c r="K9" s="126">
        <f t="shared" si="1"/>
        <v>0</v>
      </c>
      <c r="L9" s="128" t="e">
        <f t="shared" si="2"/>
        <v>#DIV/0!</v>
      </c>
      <c r="M9" s="128" t="e">
        <f t="shared" si="2"/>
        <v>#DIV/0!</v>
      </c>
      <c r="O9" s="164" t="s">
        <v>509</v>
      </c>
      <c r="P9" s="158">
        <v>0.01823424909799221</v>
      </c>
      <c r="Q9" s="159">
        <v>53.24400736613725</v>
      </c>
    </row>
    <row r="10" spans="1:17" ht="12.75">
      <c r="A10" s="142" t="e">
        <f>VLOOKUP(B10,'CAS List'!$E$2:$F$863,2,FALSE)</f>
        <v>#N/A</v>
      </c>
      <c r="B10" s="143"/>
      <c r="C10" s="19"/>
      <c r="D10" s="16" t="e">
        <f>IF(F10="y",E$5*C$3*(C10/100)*(1-('Usage Sheet'!$B$11/100)),E$5*C$3*(C10/100))</f>
        <v>#DIV/0!</v>
      </c>
      <c r="E10" s="16" t="e">
        <f>IF(F10="y",E$5*E$3*(C10/100)*(1-('Usage Sheet'!$B$11/100)),E$5*E$3*(C10/100))</f>
        <v>#DIV/0!</v>
      </c>
      <c r="F10" s="9"/>
      <c r="G10" s="4"/>
      <c r="H10" s="20"/>
      <c r="I10" s="126">
        <f t="shared" si="0"/>
        <v>0</v>
      </c>
      <c r="J10" s="127" t="e">
        <f t="shared" si="1"/>
        <v>#N/A</v>
      </c>
      <c r="K10" s="126">
        <f t="shared" si="1"/>
        <v>0</v>
      </c>
      <c r="L10" s="128" t="e">
        <f t="shared" si="2"/>
        <v>#DIV/0!</v>
      </c>
      <c r="M10" s="128" t="e">
        <f t="shared" si="2"/>
        <v>#DIV/0!</v>
      </c>
      <c r="O10" s="165" t="s">
        <v>643</v>
      </c>
      <c r="P10" s="160">
        <v>0.16410824188192988</v>
      </c>
      <c r="Q10" s="161">
        <v>479.1960662952352</v>
      </c>
    </row>
    <row r="11" spans="1:17" ht="12.75">
      <c r="A11" s="142" t="e">
        <f>VLOOKUP(B11,'CAS List'!$E$2:$F$863,2,FALSE)</f>
        <v>#N/A</v>
      </c>
      <c r="B11" s="143"/>
      <c r="C11" s="19"/>
      <c r="D11" s="16" t="e">
        <f>IF(F11="y",E$5*C$3*(C11/100)*(1-('Usage Sheet'!$B$11/100)),E$5*C$3*(C11/100))</f>
        <v>#DIV/0!</v>
      </c>
      <c r="E11" s="16" t="e">
        <f>IF(F11="y",E$5*E$3*(C11/100)*(1-('Usage Sheet'!$B$11/100)),E$5*E$3*(C11/100))</f>
        <v>#DIV/0!</v>
      </c>
      <c r="F11" s="18"/>
      <c r="G11" s="4"/>
      <c r="H11" s="4"/>
      <c r="I11" s="126">
        <f t="shared" si="0"/>
        <v>0</v>
      </c>
      <c r="J11" s="127" t="e">
        <f t="shared" si="1"/>
        <v>#N/A</v>
      </c>
      <c r="K11" s="126">
        <f t="shared" si="1"/>
        <v>0</v>
      </c>
      <c r="L11" s="128" t="e">
        <f t="shared" si="2"/>
        <v>#DIV/0!</v>
      </c>
      <c r="M11" s="128" t="e">
        <f t="shared" si="2"/>
        <v>#DIV/0!</v>
      </c>
      <c r="O11" s="165" t="s">
        <v>144</v>
      </c>
      <c r="P11" s="160">
        <v>0.0037608138764608934</v>
      </c>
      <c r="Q11" s="161">
        <v>10.981576519265808</v>
      </c>
    </row>
    <row r="12" spans="1:17" ht="12.75">
      <c r="A12" s="142" t="e">
        <f>VLOOKUP(B12,'CAS List'!$E$2:$F$863,2,FALSE)</f>
        <v>#N/A</v>
      </c>
      <c r="B12" s="143"/>
      <c r="C12" s="19"/>
      <c r="D12" s="16" t="e">
        <f>IF(F12="y",E$5*C$3*(C12/100)*(1-('Usage Sheet'!$B$11/100)),E$5*C$3*(C12/100))</f>
        <v>#DIV/0!</v>
      </c>
      <c r="E12" s="16" t="e">
        <f>IF(F12="y",E$5*E$3*(C12/100)*(1-('Usage Sheet'!$B$11/100)),E$5*E$3*(C12/100))</f>
        <v>#DIV/0!</v>
      </c>
      <c r="F12" s="9"/>
      <c r="G12" s="4"/>
      <c r="H12" s="4"/>
      <c r="I12" s="126">
        <f t="shared" si="0"/>
        <v>0</v>
      </c>
      <c r="J12" s="127" t="e">
        <f t="shared" si="1"/>
        <v>#N/A</v>
      </c>
      <c r="K12" s="126">
        <f t="shared" si="1"/>
        <v>0</v>
      </c>
      <c r="L12" s="128" t="e">
        <f t="shared" si="2"/>
        <v>#DIV/0!</v>
      </c>
      <c r="M12" s="128" t="e">
        <f t="shared" si="2"/>
        <v>#DIV/0!</v>
      </c>
      <c r="O12" s="165" t="s">
        <v>146</v>
      </c>
      <c r="P12" s="160">
        <v>0.01880406938230447</v>
      </c>
      <c r="Q12" s="161">
        <v>54.90788259632904</v>
      </c>
    </row>
    <row r="13" spans="1:17" ht="12.75">
      <c r="A13" s="142" t="e">
        <f>VLOOKUP(B13,'CAS List'!$E$2:$F$863,2,FALSE)</f>
        <v>#N/A</v>
      </c>
      <c r="B13" s="143"/>
      <c r="C13" s="10"/>
      <c r="D13" s="16" t="e">
        <f>IF(F13="y",E$5*C$3*(C13/100)*(1-('Usage Sheet'!$B$11/100)),E$5*C$3*(C13/100))</f>
        <v>#DIV/0!</v>
      </c>
      <c r="E13" s="16" t="e">
        <f>IF(F13="y",E$5*E$3*(C13/100)*(1-('Usage Sheet'!$B$11/100)),E$5*E$3*(C13/100))</f>
        <v>#DIV/0!</v>
      </c>
      <c r="F13" s="9"/>
      <c r="G13" s="4"/>
      <c r="H13" s="4"/>
      <c r="I13" s="126">
        <f t="shared" si="0"/>
        <v>0</v>
      </c>
      <c r="J13" s="127" t="e">
        <f t="shared" si="1"/>
        <v>#N/A</v>
      </c>
      <c r="K13" s="126">
        <f t="shared" si="1"/>
        <v>0</v>
      </c>
      <c r="L13" s="128" t="e">
        <f t="shared" si="2"/>
        <v>#DIV/0!</v>
      </c>
      <c r="M13" s="128" t="e">
        <f t="shared" si="2"/>
        <v>#DIV/0!</v>
      </c>
      <c r="O13" s="165" t="s">
        <v>150</v>
      </c>
      <c r="P13" s="160">
        <v>0.0037608138764608934</v>
      </c>
      <c r="Q13" s="161">
        <v>10.981576519265808</v>
      </c>
    </row>
    <row r="14" spans="1:17" ht="12.75">
      <c r="A14" s="142" t="e">
        <f>VLOOKUP(B14,'CAS List'!$E$2:$F$863,2,FALSE)</f>
        <v>#N/A</v>
      </c>
      <c r="B14" s="143"/>
      <c r="C14" s="10"/>
      <c r="D14" s="16" t="e">
        <f>IF(F14="y",E$5*C$3*(C14/100)*(1-('Usage Sheet'!$B$11/100)),E$5*C$3*(C14/100))</f>
        <v>#DIV/0!</v>
      </c>
      <c r="E14" s="16" t="e">
        <f>IF(F14="y",E$5*E$3*(C14/100)*(1-('Usage Sheet'!$B$11/100)),E$5*E$3*(C14/100))</f>
        <v>#DIV/0!</v>
      </c>
      <c r="F14" s="9"/>
      <c r="G14" s="4"/>
      <c r="H14" s="4"/>
      <c r="I14" s="126">
        <f t="shared" si="0"/>
        <v>0</v>
      </c>
      <c r="J14" s="127" t="e">
        <f t="shared" si="1"/>
        <v>#N/A</v>
      </c>
      <c r="K14" s="126">
        <f t="shared" si="1"/>
        <v>0</v>
      </c>
      <c r="L14" s="128" t="e">
        <f t="shared" si="2"/>
        <v>#DIV/0!</v>
      </c>
      <c r="M14" s="128" t="e">
        <f t="shared" si="2"/>
        <v>#DIV/0!</v>
      </c>
      <c r="O14" s="165" t="s">
        <v>64</v>
      </c>
      <c r="P14" s="160">
        <v>1.937850359604428E-06</v>
      </c>
      <c r="Q14" s="161">
        <v>0.0056585230500449295</v>
      </c>
    </row>
    <row r="15" spans="1:17" ht="12.75">
      <c r="A15" s="142" t="e">
        <f>VLOOKUP(B15,'CAS List'!$E$2:$F$863,2,FALSE)</f>
        <v>#N/A</v>
      </c>
      <c r="B15" s="143"/>
      <c r="C15" s="10"/>
      <c r="D15" s="16" t="e">
        <f>IF(F15="y",E$5*C$3*(C15/100)*(1-('Usage Sheet'!$B$11/100)),E$5*C$3*(C15/100))</f>
        <v>#DIV/0!</v>
      </c>
      <c r="E15" s="16" t="e">
        <f>IF(F15="y",E$5*E$3*(C15/100)*(1-('Usage Sheet'!$B$11/100)),E$5*E$3*(C15/100))</f>
        <v>#DIV/0!</v>
      </c>
      <c r="F15" s="18"/>
      <c r="G15" s="4"/>
      <c r="H15" s="4"/>
      <c r="I15" s="126">
        <f t="shared" si="0"/>
        <v>0</v>
      </c>
      <c r="J15" s="127" t="e">
        <f t="shared" si="1"/>
        <v>#N/A</v>
      </c>
      <c r="K15" s="126">
        <f t="shared" si="1"/>
        <v>0</v>
      </c>
      <c r="L15" s="128" t="e">
        <f t="shared" si="2"/>
        <v>#DIV/0!</v>
      </c>
      <c r="M15" s="128" t="e">
        <f t="shared" si="2"/>
        <v>#DIV/0!</v>
      </c>
      <c r="O15" s="165" t="s">
        <v>689</v>
      </c>
      <c r="P15" s="160">
        <v>9.689251798022138E-06</v>
      </c>
      <c r="Q15" s="161">
        <v>0.028292615250224643</v>
      </c>
    </row>
    <row r="16" spans="1:17" ht="12.75">
      <c r="A16" s="142" t="e">
        <f>VLOOKUP(B16,'CAS List'!$E$2:$F$863,2,FALSE)</f>
        <v>#N/A</v>
      </c>
      <c r="B16" s="143"/>
      <c r="C16" s="10"/>
      <c r="D16" s="16" t="e">
        <f>IF(F16="y",E$5*C$3*(C16/100)*(1-('Usage Sheet'!$B$11/100)),E$5*C$3*(C16/100))</f>
        <v>#DIV/0!</v>
      </c>
      <c r="E16" s="16" t="e">
        <f>IF(F16="y",E$5*E$3*(C16/100)*(1-('Usage Sheet'!$B$11/100)),E$5*E$3*(C16/100))</f>
        <v>#DIV/0!</v>
      </c>
      <c r="F16" s="9"/>
      <c r="G16" s="4"/>
      <c r="H16" s="4"/>
      <c r="I16" s="126">
        <f t="shared" si="0"/>
        <v>0</v>
      </c>
      <c r="J16" s="127" t="e">
        <f t="shared" si="1"/>
        <v>#N/A</v>
      </c>
      <c r="K16" s="126">
        <f t="shared" si="1"/>
        <v>0</v>
      </c>
      <c r="L16" s="128" t="e">
        <f t="shared" si="2"/>
        <v>#DIV/0!</v>
      </c>
      <c r="M16" s="128" t="e">
        <f t="shared" si="2"/>
        <v>#DIV/0!</v>
      </c>
      <c r="O16" s="165" t="s">
        <v>152</v>
      </c>
      <c r="P16" s="160">
        <v>0.0037608138764608934</v>
      </c>
      <c r="Q16" s="161">
        <v>10.981576519265808</v>
      </c>
    </row>
    <row r="17" spans="1:17" ht="12.75">
      <c r="A17" s="142" t="e">
        <f>VLOOKUP(B17,'CAS List'!$E$2:$F$863,2,FALSE)</f>
        <v>#N/A</v>
      </c>
      <c r="B17" s="143"/>
      <c r="C17" s="10"/>
      <c r="D17" s="16" t="e">
        <f>IF(F17="y",E$5*C$3*(C17/100)*(1-('Usage Sheet'!$B$11/100)),E$5*C$3*(C17/100))</f>
        <v>#DIV/0!</v>
      </c>
      <c r="E17" s="16" t="e">
        <f>IF(F17="y",E$5*E$3*(C17/100)*(1-('Usage Sheet'!$B$11/100)),E$5*E$3*(C17/100))</f>
        <v>#DIV/0!</v>
      </c>
      <c r="F17" s="9"/>
      <c r="G17" s="4"/>
      <c r="H17" s="4"/>
      <c r="I17" s="126">
        <f t="shared" si="0"/>
        <v>0</v>
      </c>
      <c r="J17" s="127" t="e">
        <f t="shared" si="1"/>
        <v>#N/A</v>
      </c>
      <c r="K17" s="126">
        <f t="shared" si="1"/>
        <v>0</v>
      </c>
      <c r="L17" s="128" t="e">
        <f t="shared" si="2"/>
        <v>#DIV/0!</v>
      </c>
      <c r="M17" s="128" t="e">
        <f t="shared" si="2"/>
        <v>#DIV/0!</v>
      </c>
      <c r="O17" s="165" t="s">
        <v>736</v>
      </c>
      <c r="P17" s="160">
        <v>0.03384732488814804</v>
      </c>
      <c r="Q17" s="161">
        <v>98.83418867339226</v>
      </c>
    </row>
    <row r="18" spans="1:17" ht="12.75">
      <c r="A18" s="142" t="e">
        <f>VLOOKUP(B18,'CAS List'!$E$2:$F$863,2,FALSE)</f>
        <v>#N/A</v>
      </c>
      <c r="B18" s="143"/>
      <c r="C18" s="10"/>
      <c r="D18" s="16" t="e">
        <f>IF(F18="y",E$5*C$3*(C18/100)*(1-('Usage Sheet'!$B$11/100)),E$5*C$3*(C18/100))</f>
        <v>#DIV/0!</v>
      </c>
      <c r="E18" s="16" t="e">
        <f>IF(F18="y",E$5*E$3*(C18/100)*(1-('Usage Sheet'!$B$11/100)),E$5*E$3*(C18/100))</f>
        <v>#DIV/0!</v>
      </c>
      <c r="F18" s="9"/>
      <c r="G18" s="4"/>
      <c r="H18" s="4"/>
      <c r="I18" s="126">
        <f t="shared" si="0"/>
        <v>0</v>
      </c>
      <c r="J18" s="127" t="e">
        <f t="shared" si="1"/>
        <v>#N/A</v>
      </c>
      <c r="K18" s="126">
        <f t="shared" si="1"/>
        <v>0</v>
      </c>
      <c r="L18" s="128" t="e">
        <f t="shared" si="2"/>
        <v>#DIV/0!</v>
      </c>
      <c r="M18" s="128" t="e">
        <f t="shared" si="2"/>
        <v>#DIV/0!</v>
      </c>
      <c r="O18" s="165" t="s">
        <v>747</v>
      </c>
      <c r="P18" s="160">
        <v>0.030086511011687148</v>
      </c>
      <c r="Q18" s="161">
        <v>87.85261215412646</v>
      </c>
    </row>
    <row r="19" spans="1:17" ht="12.75">
      <c r="A19" s="142" t="e">
        <f>VLOOKUP(B19,'CAS List'!$E$2:$F$863,2,FALSE)</f>
        <v>#N/A</v>
      </c>
      <c r="B19" s="143"/>
      <c r="C19" s="10"/>
      <c r="D19" s="16" t="e">
        <f>IF(F19="y",E$5*C$3*(C19/100)*(1-('Usage Sheet'!$B$11/100)),E$5*C$3*(C19/100))</f>
        <v>#DIV/0!</v>
      </c>
      <c r="E19" s="16" t="e">
        <f>IF(F19="y",E$5*E$3*(C19/100)*(1-('Usage Sheet'!$B$11/100)),E$5*E$3*(C19/100))</f>
        <v>#DIV/0!</v>
      </c>
      <c r="F19" s="9"/>
      <c r="G19" s="4"/>
      <c r="H19" s="4"/>
      <c r="I19" s="126">
        <f t="shared" si="0"/>
        <v>0</v>
      </c>
      <c r="J19" s="127" t="e">
        <f t="shared" si="1"/>
        <v>#N/A</v>
      </c>
      <c r="K19" s="126">
        <f t="shared" si="1"/>
        <v>0</v>
      </c>
      <c r="L19" s="128" t="e">
        <f t="shared" si="2"/>
        <v>#DIV/0!</v>
      </c>
      <c r="M19" s="128" t="e">
        <f t="shared" si="2"/>
        <v>#DIV/0!</v>
      </c>
      <c r="O19" s="165" t="s">
        <v>740</v>
      </c>
      <c r="P19" s="160">
        <v>1.937850359604428E-06</v>
      </c>
      <c r="Q19" s="161">
        <v>0.0056585230500449295</v>
      </c>
    </row>
    <row r="20" spans="1:17" ht="12.75">
      <c r="A20" s="142" t="e">
        <f>VLOOKUP(B20,'CAS List'!$E$2:$F$863,2,FALSE)</f>
        <v>#N/A</v>
      </c>
      <c r="B20" s="143"/>
      <c r="C20" s="10"/>
      <c r="D20" s="16" t="e">
        <f>IF(F20="y",E$5*C$3*(C20/100)*(1-('Usage Sheet'!$B$11/100)),E$5*C$3*(C20/100))</f>
        <v>#DIV/0!</v>
      </c>
      <c r="E20" s="16" t="e">
        <f>IF(F20="y",E$5*E$3*(C20/100)*(1-('Usage Sheet'!$B$11/100)),E$5*E$3*(C20/100))</f>
        <v>#DIV/0!</v>
      </c>
      <c r="F20" s="9"/>
      <c r="G20" s="4"/>
      <c r="H20" s="4"/>
      <c r="I20" s="126">
        <f t="shared" si="0"/>
        <v>0</v>
      </c>
      <c r="J20" s="127" t="e">
        <f t="shared" si="1"/>
        <v>#N/A</v>
      </c>
      <c r="K20" s="126">
        <f t="shared" si="1"/>
        <v>0</v>
      </c>
      <c r="L20" s="128" t="e">
        <f t="shared" si="2"/>
        <v>#DIV/0!</v>
      </c>
      <c r="M20" s="128" t="e">
        <f t="shared" si="2"/>
        <v>#DIV/0!</v>
      </c>
      <c r="O20" s="165" t="s">
        <v>682</v>
      </c>
      <c r="P20" s="160">
        <v>1.937850359604428E-06</v>
      </c>
      <c r="Q20" s="161">
        <v>0.0056585230500449295</v>
      </c>
    </row>
    <row r="21" spans="1:17" ht="12.75">
      <c r="A21" s="142" t="e">
        <f>VLOOKUP(B21,'CAS List'!$E$2:$F$863,2,FALSE)</f>
        <v>#N/A</v>
      </c>
      <c r="B21" s="143"/>
      <c r="C21" s="10"/>
      <c r="D21" s="16" t="e">
        <f>IF(F21="y",E$5*C$3*(C21/100)*(1-('Usage Sheet'!$B$11/100)),E$5*C$3*(C21/100))</f>
        <v>#DIV/0!</v>
      </c>
      <c r="E21" s="16" t="e">
        <f>IF(F21="y",E$5*E$3*(C21/100)*(1-('Usage Sheet'!$B$11/100)),E$5*E$3*(C21/100))</f>
        <v>#DIV/0!</v>
      </c>
      <c r="F21" s="9"/>
      <c r="G21" s="4"/>
      <c r="H21" s="4"/>
      <c r="I21" s="126">
        <f t="shared" si="0"/>
        <v>0</v>
      </c>
      <c r="J21" s="127" t="e">
        <f t="shared" si="1"/>
        <v>#N/A</v>
      </c>
      <c r="K21" s="126">
        <f t="shared" si="1"/>
        <v>0</v>
      </c>
      <c r="L21" s="128" t="e">
        <f t="shared" si="2"/>
        <v>#DIV/0!</v>
      </c>
      <c r="M21" s="128" t="e">
        <f t="shared" si="2"/>
        <v>#DIV/0!</v>
      </c>
      <c r="O21" s="165" t="s">
        <v>154</v>
      </c>
      <c r="P21" s="160">
        <v>1.744065323643985E-05</v>
      </c>
      <c r="Q21" s="161">
        <v>0.05092670745040436</v>
      </c>
    </row>
    <row r="22" spans="1:17" ht="12.75">
      <c r="A22" s="142" t="e">
        <f>VLOOKUP(B22,'CAS List'!$E$2:$F$863,2,FALSE)</f>
        <v>#N/A</v>
      </c>
      <c r="B22" s="143"/>
      <c r="C22" s="10"/>
      <c r="D22" s="16" t="e">
        <f>IF(F22="y",E$5*C$3*(C22/100)*(1-('Usage Sheet'!$B$11/100)),E$5*C$3*(C22/100))</f>
        <v>#DIV/0!</v>
      </c>
      <c r="E22" s="16" t="e">
        <f>IF(F22="y",E$5*E$3*(C22/100)*(1-('Usage Sheet'!$B$11/100)),E$5*E$3*(C22/100))</f>
        <v>#DIV/0!</v>
      </c>
      <c r="F22" s="9"/>
      <c r="G22" s="4"/>
      <c r="H22" s="4"/>
      <c r="I22" s="126">
        <f t="shared" si="0"/>
        <v>0</v>
      </c>
      <c r="J22" s="127" t="e">
        <f t="shared" si="1"/>
        <v>#N/A</v>
      </c>
      <c r="K22" s="126">
        <f t="shared" si="1"/>
        <v>0</v>
      </c>
      <c r="L22" s="128" t="e">
        <f t="shared" si="2"/>
        <v>#DIV/0!</v>
      </c>
      <c r="M22" s="128" t="e">
        <f t="shared" si="2"/>
        <v>#DIV/0!</v>
      </c>
      <c r="O22" s="165" t="s">
        <v>155</v>
      </c>
      <c r="P22" s="160">
        <v>1.5502802876835424E-05</v>
      </c>
      <c r="Q22" s="161">
        <v>0.045268184400359436</v>
      </c>
    </row>
    <row r="23" spans="1:17" ht="12.75">
      <c r="A23" s="142" t="e">
        <f>VLOOKUP(B23,'CAS List'!$E$2:$F$863,2,FALSE)</f>
        <v>#N/A</v>
      </c>
      <c r="B23" s="143"/>
      <c r="C23" s="10"/>
      <c r="D23" s="16" t="e">
        <f>IF(F23="y",E$5*C$3*(C23/100)*(1-('Usage Sheet'!$B$11/100)),E$5*C$3*(C23/100))</f>
        <v>#DIV/0!</v>
      </c>
      <c r="E23" s="16" t="e">
        <f>IF(F23="y",E$5*E$3*(C23/100)*(1-('Usage Sheet'!$B$11/100)),E$5*E$3*(C23/100))</f>
        <v>#DIV/0!</v>
      </c>
      <c r="F23" s="18"/>
      <c r="G23" s="4"/>
      <c r="H23" s="4"/>
      <c r="I23" s="126">
        <f t="shared" si="0"/>
        <v>0</v>
      </c>
      <c r="J23" s="127" t="e">
        <f t="shared" si="1"/>
        <v>#N/A</v>
      </c>
      <c r="K23" s="126">
        <f t="shared" si="1"/>
        <v>0</v>
      </c>
      <c r="L23" s="128" t="e">
        <f t="shared" si="2"/>
        <v>#DIV/0!</v>
      </c>
      <c r="M23" s="128" t="e">
        <f t="shared" si="2"/>
        <v>#DIV/0!</v>
      </c>
      <c r="O23" s="165" t="s">
        <v>319</v>
      </c>
      <c r="P23" s="160">
        <v>1.3564952517230995E-05</v>
      </c>
      <c r="Q23" s="161">
        <v>0.03960966135031451</v>
      </c>
    </row>
    <row r="24" spans="1:17" ht="12.75">
      <c r="A24" s="142" t="e">
        <f>VLOOKUP(B24,'CAS List'!$E$2:$F$863,2,FALSE)</f>
        <v>#N/A</v>
      </c>
      <c r="B24" s="143"/>
      <c r="C24" s="10"/>
      <c r="D24" s="16" t="e">
        <f>IF(F24="y",E$5*C$3*(C24/100)*(1-('Usage Sheet'!$B$11/100)),E$5*C$3*(C24/100))</f>
        <v>#DIV/0!</v>
      </c>
      <c r="E24" s="16" t="e">
        <f>IF(F24="y",E$5*E$3*(C24/100)*(1-('Usage Sheet'!$B$11/100)),E$5*E$3*(C24/100))</f>
        <v>#DIV/0!</v>
      </c>
      <c r="F24" s="18"/>
      <c r="G24" s="4"/>
      <c r="H24" s="4"/>
      <c r="I24" s="126">
        <f t="shared" si="0"/>
        <v>0</v>
      </c>
      <c r="J24" s="127" t="e">
        <f t="shared" si="1"/>
        <v>#N/A</v>
      </c>
      <c r="K24" s="126">
        <f t="shared" si="1"/>
        <v>0</v>
      </c>
      <c r="L24" s="128" t="e">
        <f t="shared" si="2"/>
        <v>#DIV/0!</v>
      </c>
      <c r="M24" s="128" t="e">
        <f t="shared" si="2"/>
        <v>#DIV/0!</v>
      </c>
      <c r="O24" s="165" t="s">
        <v>157</v>
      </c>
      <c r="P24" s="160">
        <v>0.026325697135226256</v>
      </c>
      <c r="Q24" s="161">
        <v>76.87103563486066</v>
      </c>
    </row>
    <row r="25" spans="1:17" ht="12.75">
      <c r="A25" s="142" t="e">
        <f>VLOOKUP(B25,'CAS List'!$E$2:$F$863,2,FALSE)</f>
        <v>#N/A</v>
      </c>
      <c r="B25" s="143"/>
      <c r="C25" s="10"/>
      <c r="D25" s="16" t="e">
        <f>IF(F25="y",E$5*C$3*(C25/100)*(1-('Usage Sheet'!$B$11/100)),E$5*C$3*(C25/100))</f>
        <v>#DIV/0!</v>
      </c>
      <c r="E25" s="16" t="e">
        <f>IF(F25="y",E$5*E$3*(C25/100)*(1-('Usage Sheet'!$B$11/100)),E$5*E$3*(C25/100))</f>
        <v>#DIV/0!</v>
      </c>
      <c r="F25" s="9"/>
      <c r="G25" s="4"/>
      <c r="H25" s="4"/>
      <c r="I25" s="126">
        <f t="shared" si="0"/>
        <v>0</v>
      </c>
      <c r="J25" s="127" t="e">
        <f t="shared" si="1"/>
        <v>#N/A</v>
      </c>
      <c r="K25" s="126">
        <f t="shared" si="1"/>
        <v>0</v>
      </c>
      <c r="L25" s="128" t="e">
        <f t="shared" si="2"/>
        <v>#DIV/0!</v>
      </c>
      <c r="M25" s="128" t="e">
        <f t="shared" si="2"/>
        <v>#DIV/0!</v>
      </c>
      <c r="O25" s="165" t="s">
        <v>741</v>
      </c>
      <c r="P25" s="160">
        <v>1.1627102157626565E-05</v>
      </c>
      <c r="Q25" s="161">
        <v>0.03395113830026957</v>
      </c>
    </row>
    <row r="26" spans="1:17" ht="12.75">
      <c r="A26" s="142" t="e">
        <f>VLOOKUP(B26,'CAS List'!$E$2:$F$863,2,FALSE)</f>
        <v>#N/A</v>
      </c>
      <c r="B26" s="143"/>
      <c r="C26" s="10"/>
      <c r="D26" s="16" t="e">
        <f>IF(F26="y",E$5*C$3*(C26/100)*(1-('Usage Sheet'!$B$11/100)),E$5*C$3*(C26/100))</f>
        <v>#DIV/0!</v>
      </c>
      <c r="E26" s="16" t="e">
        <f>IF(F26="y",E$5*E$3*(C26/100)*(1-('Usage Sheet'!$B$11/100)),E$5*E$3*(C26/100))</f>
        <v>#DIV/0!</v>
      </c>
      <c r="F26" s="18"/>
      <c r="G26" s="4"/>
      <c r="H26" s="4"/>
      <c r="I26" s="126">
        <f t="shared" si="0"/>
        <v>0</v>
      </c>
      <c r="J26" s="127" t="e">
        <f t="shared" si="1"/>
        <v>#N/A</v>
      </c>
      <c r="K26" s="126">
        <f t="shared" si="1"/>
        <v>0</v>
      </c>
      <c r="L26" s="128" t="e">
        <f t="shared" si="2"/>
        <v>#DIV/0!</v>
      </c>
      <c r="M26" s="128" t="e">
        <f t="shared" si="2"/>
        <v>#DIV/0!</v>
      </c>
      <c r="O26" s="165" t="s">
        <v>158</v>
      </c>
      <c r="P26" s="160">
        <v>9.689251798022138E-06</v>
      </c>
      <c r="Q26" s="161">
        <v>0.028292615250224643</v>
      </c>
    </row>
    <row r="27" spans="1:17" ht="12.75">
      <c r="A27" s="142" t="e">
        <f>VLOOKUP(B27,'CAS List'!$E$2:$F$863,2,FALSE)</f>
        <v>#N/A</v>
      </c>
      <c r="B27" s="143"/>
      <c r="C27" s="10"/>
      <c r="D27" s="16" t="e">
        <f>IF(F27="y",E$5*C$3*(C27/100)*(1-('Usage Sheet'!$B$11/100)),E$5*C$3*(C27/100))</f>
        <v>#DIV/0!</v>
      </c>
      <c r="E27" s="16" t="e">
        <f>IF(F27="y",E$5*E$3*(C27/100)*(1-('Usage Sheet'!$B$11/100)),E$5*E$3*(C27/100))</f>
        <v>#DIV/0!</v>
      </c>
      <c r="F27" s="9"/>
      <c r="G27" s="4"/>
      <c r="H27" s="4"/>
      <c r="I27" s="126">
        <f t="shared" si="0"/>
        <v>0</v>
      </c>
      <c r="J27" s="127" t="e">
        <f t="shared" si="1"/>
        <v>#N/A</v>
      </c>
      <c r="K27" s="126">
        <f t="shared" si="1"/>
        <v>0</v>
      </c>
      <c r="L27" s="128" t="e">
        <f t="shared" si="2"/>
        <v>#DIV/0!</v>
      </c>
      <c r="M27" s="128" t="e">
        <f t="shared" si="2"/>
        <v>#DIV/0!</v>
      </c>
      <c r="O27" s="165" t="s">
        <v>159</v>
      </c>
      <c r="P27" s="160">
        <v>0.02256488325876536</v>
      </c>
      <c r="Q27" s="161">
        <v>65.88945911559483</v>
      </c>
    </row>
    <row r="28" spans="9:17" ht="12.75">
      <c r="I28" s="25">
        <f aca="true" t="shared" si="3" ref="I28:I47">$A$33</f>
        <v>0</v>
      </c>
      <c r="J28" s="114" t="e">
        <f aca="true" t="shared" si="4" ref="J28:K47">A35</f>
        <v>#N/A</v>
      </c>
      <c r="K28" s="25">
        <f t="shared" si="4"/>
        <v>0</v>
      </c>
      <c r="L28" s="27" t="e">
        <f aca="true" t="shared" si="5" ref="L28:M47">D35</f>
        <v>#DIV/0!</v>
      </c>
      <c r="M28" s="27" t="e">
        <f t="shared" si="5"/>
        <v>#DIV/0!</v>
      </c>
      <c r="O28" s="165" t="s">
        <v>518</v>
      </c>
      <c r="P28" s="160">
        <v>0.01880406938230447</v>
      </c>
      <c r="Q28" s="161">
        <v>54.90788259632904</v>
      </c>
    </row>
    <row r="29" spans="1:17" ht="26.25">
      <c r="A29" s="13" t="str">
        <f>'Usage Sheet'!$A$29</f>
        <v>Thinner/Reducer 3</v>
      </c>
      <c r="F29" s="7" t="s">
        <v>51</v>
      </c>
      <c r="G29" s="2" t="s">
        <v>60</v>
      </c>
      <c r="I29" s="25">
        <f t="shared" si="3"/>
        <v>0</v>
      </c>
      <c r="J29" s="114" t="e">
        <f t="shared" si="4"/>
        <v>#N/A</v>
      </c>
      <c r="K29" s="25">
        <f t="shared" si="4"/>
        <v>0</v>
      </c>
      <c r="L29" s="27" t="e">
        <f t="shared" si="5"/>
        <v>#DIV/0!</v>
      </c>
      <c r="M29" s="27" t="e">
        <f t="shared" si="5"/>
        <v>#DIV/0!</v>
      </c>
      <c r="O29" s="165" t="s">
        <v>395</v>
      </c>
      <c r="P29" s="160">
        <v>0.015043255505843574</v>
      </c>
      <c r="Q29" s="161">
        <v>43.92630607706323</v>
      </c>
    </row>
    <row r="30" spans="1:17" ht="12.75">
      <c r="A30" s="6" t="s">
        <v>4</v>
      </c>
      <c r="B30" s="1" t="s">
        <v>5</v>
      </c>
      <c r="C30" s="153" t="e">
        <f>'Usage Sheet'!$J$29</f>
        <v>#DIV/0!</v>
      </c>
      <c r="D30" s="6" t="s">
        <v>6</v>
      </c>
      <c r="E30" s="153" t="e">
        <f>'Usage Sheet'!$K$29</f>
        <v>#DIV/0!</v>
      </c>
      <c r="F30" s="8"/>
      <c r="G30" s="8"/>
      <c r="I30" s="25">
        <f t="shared" si="3"/>
        <v>0</v>
      </c>
      <c r="J30" s="114" t="e">
        <f t="shared" si="4"/>
        <v>#N/A</v>
      </c>
      <c r="K30" s="25">
        <f t="shared" si="4"/>
        <v>0</v>
      </c>
      <c r="L30" s="27" t="e">
        <f t="shared" si="5"/>
        <v>#DIV/0!</v>
      </c>
      <c r="M30" s="27" t="e">
        <f t="shared" si="5"/>
        <v>#DIV/0!</v>
      </c>
      <c r="O30" s="165" t="s">
        <v>160</v>
      </c>
      <c r="P30" s="160">
        <v>0.01128244162938268</v>
      </c>
      <c r="Q30" s="161">
        <v>32.944729557797416</v>
      </c>
    </row>
    <row r="31" spans="1:17" ht="12.75">
      <c r="A31" s="6" t="s">
        <v>8</v>
      </c>
      <c r="C31" s="6" t="s">
        <v>7</v>
      </c>
      <c r="E31" s="6" t="s">
        <v>13</v>
      </c>
      <c r="I31" s="25">
        <f t="shared" si="3"/>
        <v>0</v>
      </c>
      <c r="J31" s="114" t="e">
        <f t="shared" si="4"/>
        <v>#N/A</v>
      </c>
      <c r="K31" s="25">
        <f t="shared" si="4"/>
        <v>0</v>
      </c>
      <c r="L31" s="27" t="e">
        <f t="shared" si="5"/>
        <v>#DIV/0!</v>
      </c>
      <c r="M31" s="27" t="e">
        <f t="shared" si="5"/>
        <v>#DIV/0!</v>
      </c>
      <c r="O31" s="165" t="s">
        <v>161</v>
      </c>
      <c r="P31" s="160">
        <v>0.007521627752921787</v>
      </c>
      <c r="Q31" s="161">
        <v>21.963153038531615</v>
      </c>
    </row>
    <row r="32" spans="1:17" ht="12.75">
      <c r="A32" s="8"/>
      <c r="C32" s="8"/>
      <c r="E32" s="22">
        <f>IF(A32="",C32*8.34,A32)</f>
        <v>0</v>
      </c>
      <c r="I32" s="25">
        <f t="shared" si="3"/>
        <v>0</v>
      </c>
      <c r="J32" s="114" t="e">
        <f t="shared" si="4"/>
        <v>#N/A</v>
      </c>
      <c r="K32" s="25">
        <f t="shared" si="4"/>
        <v>0</v>
      </c>
      <c r="L32" s="27" t="e">
        <f t="shared" si="5"/>
        <v>#DIV/0!</v>
      </c>
      <c r="M32" s="27" t="e">
        <f t="shared" si="5"/>
        <v>#DIV/0!</v>
      </c>
      <c r="O32" s="165" t="s">
        <v>162</v>
      </c>
      <c r="P32" s="160">
        <v>0.0037608138764608934</v>
      </c>
      <c r="Q32" s="161">
        <v>10.981576519265808</v>
      </c>
    </row>
    <row r="33" spans="1:17" ht="15.75">
      <c r="A33" s="12">
        <f>'Usage Sheet'!$B$29</f>
        <v>0</v>
      </c>
      <c r="I33" s="25">
        <f t="shared" si="3"/>
        <v>0</v>
      </c>
      <c r="J33" s="114" t="e">
        <f t="shared" si="4"/>
        <v>#N/A</v>
      </c>
      <c r="K33" s="25">
        <f t="shared" si="4"/>
        <v>0</v>
      </c>
      <c r="L33" s="27" t="e">
        <f t="shared" si="5"/>
        <v>#DIV/0!</v>
      </c>
      <c r="M33" s="27" t="e">
        <f t="shared" si="5"/>
        <v>#DIV/0!</v>
      </c>
      <c r="O33" s="165" t="s">
        <v>163</v>
      </c>
      <c r="P33" s="160">
        <v>0.03384732488814804</v>
      </c>
      <c r="Q33" s="161">
        <v>98.83418867339226</v>
      </c>
    </row>
    <row r="34" spans="1:17" s="5" customFormat="1" ht="12.75">
      <c r="A34" s="2" t="s">
        <v>9</v>
      </c>
      <c r="B34" t="s">
        <v>50</v>
      </c>
      <c r="C34" s="2" t="s">
        <v>10</v>
      </c>
      <c r="D34" s="2" t="s">
        <v>11</v>
      </c>
      <c r="E34" s="2" t="s">
        <v>12</v>
      </c>
      <c r="F34" s="2" t="s">
        <v>14</v>
      </c>
      <c r="H34" s="4"/>
      <c r="I34" s="25">
        <f t="shared" si="3"/>
        <v>0</v>
      </c>
      <c r="J34" s="114" t="e">
        <f t="shared" si="4"/>
        <v>#N/A</v>
      </c>
      <c r="K34" s="25">
        <f t="shared" si="4"/>
        <v>0</v>
      </c>
      <c r="L34" s="27" t="e">
        <f t="shared" si="5"/>
        <v>#DIV/0!</v>
      </c>
      <c r="M34" s="27" t="e">
        <f t="shared" si="5"/>
        <v>#DIV/0!</v>
      </c>
      <c r="O34" s="165" t="s">
        <v>164</v>
      </c>
      <c r="P34" s="160">
        <v>0.030086511011687148</v>
      </c>
      <c r="Q34" s="161">
        <v>87.85261215412646</v>
      </c>
    </row>
    <row r="35" spans="1:17" s="5" customFormat="1" ht="12.75">
      <c r="A35" s="142" t="e">
        <f>VLOOKUP(B35,'CAS List'!$E$2:$F$863,2,FALSE)</f>
        <v>#N/A</v>
      </c>
      <c r="B35" s="143"/>
      <c r="C35" s="10"/>
      <c r="D35" s="16" t="e">
        <f>IF(F35="y",E$32*C$30*(C35/100)*(1-('Usage Sheet'!$B$11/100)),E$32*C$30*(C35/100))</f>
        <v>#DIV/0!</v>
      </c>
      <c r="E35" s="16" t="e">
        <f>IF(F35="y",E$32*E$30*(C35/100)*(1-('Usage Sheet'!$B$11/100)),E$32*E$30*(C35/100))</f>
        <v>#DIV/0!</v>
      </c>
      <c r="F35" s="9"/>
      <c r="G35" s="21">
        <v>1</v>
      </c>
      <c r="H35" s="4"/>
      <c r="I35" s="25">
        <f t="shared" si="3"/>
        <v>0</v>
      </c>
      <c r="J35" s="114" t="e">
        <f t="shared" si="4"/>
        <v>#N/A</v>
      </c>
      <c r="K35" s="25">
        <f t="shared" si="4"/>
        <v>0</v>
      </c>
      <c r="L35" s="27" t="e">
        <f t="shared" si="5"/>
        <v>#DIV/0!</v>
      </c>
      <c r="M35" s="27" t="e">
        <f t="shared" si="5"/>
        <v>#DIV/0!</v>
      </c>
      <c r="O35" s="165" t="s">
        <v>607</v>
      </c>
      <c r="P35" s="160">
        <v>0.01880406938230447</v>
      </c>
      <c r="Q35" s="161">
        <v>54.90788259632904</v>
      </c>
    </row>
    <row r="36" spans="1:17" s="5" customFormat="1" ht="12.75">
      <c r="A36" s="142" t="e">
        <f>VLOOKUP(B36,'CAS List'!$E$2:$F$863,2,FALSE)</f>
        <v>#N/A</v>
      </c>
      <c r="B36" s="143"/>
      <c r="C36" s="19"/>
      <c r="D36" s="16" t="e">
        <f>IF(F36="y",E$32*C$30*(C36/100)*(1-('Usage Sheet'!$B$11/100)),E$32*C$30*(C36/100))</f>
        <v>#DIV/0!</v>
      </c>
      <c r="E36" s="16" t="e">
        <f>IF(F36="y",E$32*E$30*(C36/100)*(1-('Usage Sheet'!$B$11/100)),E$32*E$30*(C36/100))</f>
        <v>#DIV/0!</v>
      </c>
      <c r="F36" s="9"/>
      <c r="G36" s="21">
        <v>2</v>
      </c>
      <c r="H36" s="4"/>
      <c r="I36" s="25">
        <f t="shared" si="3"/>
        <v>0</v>
      </c>
      <c r="J36" s="114" t="e">
        <f t="shared" si="4"/>
        <v>#N/A</v>
      </c>
      <c r="K36" s="25">
        <f t="shared" si="4"/>
        <v>0</v>
      </c>
      <c r="L36" s="27" t="e">
        <f t="shared" si="5"/>
        <v>#DIV/0!</v>
      </c>
      <c r="M36" s="27" t="e">
        <f t="shared" si="5"/>
        <v>#DIV/0!</v>
      </c>
      <c r="O36" s="165" t="s">
        <v>606</v>
      </c>
      <c r="P36" s="160">
        <v>0.02256488325876536</v>
      </c>
      <c r="Q36" s="161">
        <v>65.88945911559483</v>
      </c>
    </row>
    <row r="37" spans="1:17" s="5" customFormat="1" ht="12.75">
      <c r="A37" s="142" t="e">
        <f>VLOOKUP(B37,'CAS List'!$E$2:$F$863,2,FALSE)</f>
        <v>#N/A</v>
      </c>
      <c r="B37" s="143"/>
      <c r="C37" s="19"/>
      <c r="D37" s="16" t="e">
        <f>IF(F37="y",E$32*C$30*(C37/100)*(1-('Usage Sheet'!$B$11/100)),E$32*C$30*(C37/100))</f>
        <v>#DIV/0!</v>
      </c>
      <c r="E37" s="16" t="e">
        <f>IF(F37="y",E$32*E$30*(C37/100)*(1-('Usage Sheet'!$B$11/100)),E$32*E$30*(C37/100))</f>
        <v>#DIV/0!</v>
      </c>
      <c r="F37" s="9"/>
      <c r="G37" s="21">
        <v>3</v>
      </c>
      <c r="H37" s="4"/>
      <c r="I37" s="25">
        <f t="shared" si="3"/>
        <v>0</v>
      </c>
      <c r="J37" s="114" t="e">
        <f t="shared" si="4"/>
        <v>#N/A</v>
      </c>
      <c r="K37" s="25">
        <f t="shared" si="4"/>
        <v>0</v>
      </c>
      <c r="L37" s="27" t="e">
        <f t="shared" si="5"/>
        <v>#DIV/0!</v>
      </c>
      <c r="M37" s="27" t="e">
        <f t="shared" si="5"/>
        <v>#DIV/0!</v>
      </c>
      <c r="O37" s="165" t="s">
        <v>165</v>
      </c>
      <c r="P37" s="160">
        <v>0.026325697135226256</v>
      </c>
      <c r="Q37" s="161">
        <v>76.87103563486066</v>
      </c>
    </row>
    <row r="38" spans="1:17" s="5" customFormat="1" ht="12.75">
      <c r="A38" s="142" t="e">
        <f>VLOOKUP(B38,'CAS List'!$E$2:$F$863,2,FALSE)</f>
        <v>#N/A</v>
      </c>
      <c r="B38" s="143"/>
      <c r="C38" s="19"/>
      <c r="D38" s="16" t="e">
        <f>IF(F38="y",E$32*C$30*(C38/100)*(1-('Usage Sheet'!$B$11/100)),E$32*C$30*(C38/100))</f>
        <v>#DIV/0!</v>
      </c>
      <c r="E38" s="16" t="e">
        <f>IF(F38="y",E$32*E$30*(C38/100)*(1-('Usage Sheet'!$B$11/100)),E$32*E$30*(C38/100))</f>
        <v>#DIV/0!</v>
      </c>
      <c r="F38" s="18"/>
      <c r="G38" s="21">
        <v>4</v>
      </c>
      <c r="H38" s="4"/>
      <c r="I38" s="25">
        <f t="shared" si="3"/>
        <v>0</v>
      </c>
      <c r="J38" s="114" t="e">
        <f t="shared" si="4"/>
        <v>#N/A</v>
      </c>
      <c r="K38" s="25">
        <f t="shared" si="4"/>
        <v>0</v>
      </c>
      <c r="L38" s="27" t="e">
        <f t="shared" si="5"/>
        <v>#DIV/0!</v>
      </c>
      <c r="M38" s="27" t="e">
        <f t="shared" si="5"/>
        <v>#DIV/0!</v>
      </c>
      <c r="O38" s="165" t="s">
        <v>166</v>
      </c>
      <c r="P38" s="160">
        <v>0.030086511011687148</v>
      </c>
      <c r="Q38" s="161">
        <v>87.85261215412646</v>
      </c>
    </row>
    <row r="39" spans="1:17" s="5" customFormat="1" ht="12.75">
      <c r="A39" s="142" t="e">
        <f>VLOOKUP(B39,'CAS List'!$E$2:$F$863,2,FALSE)</f>
        <v>#N/A</v>
      </c>
      <c r="B39" s="143"/>
      <c r="C39" s="19"/>
      <c r="D39" s="16" t="e">
        <f>IF(F39="y",E$32*C$30*(C39/100)*(1-('Usage Sheet'!$B$11/100)),E$32*C$30*(C39/100))</f>
        <v>#DIV/0!</v>
      </c>
      <c r="E39" s="16" t="e">
        <f>IF(F39="y",E$32*E$30*(C39/100)*(1-('Usage Sheet'!$B$11/100)),E$32*E$30*(C39/100))</f>
        <v>#DIV/0!</v>
      </c>
      <c r="F39" s="9"/>
      <c r="G39" s="21">
        <v>5</v>
      </c>
      <c r="H39" s="4"/>
      <c r="I39" s="25">
        <f t="shared" si="3"/>
        <v>0</v>
      </c>
      <c r="J39" s="114" t="e">
        <f t="shared" si="4"/>
        <v>#N/A</v>
      </c>
      <c r="K39" s="25">
        <f t="shared" si="4"/>
        <v>0</v>
      </c>
      <c r="L39" s="27" t="e">
        <f t="shared" si="5"/>
        <v>#DIV/0!</v>
      </c>
      <c r="M39" s="27" t="e">
        <f t="shared" si="5"/>
        <v>#DIV/0!</v>
      </c>
      <c r="O39" s="165" t="s">
        <v>501</v>
      </c>
      <c r="P39" s="160">
        <v>0.03384732488814804</v>
      </c>
      <c r="Q39" s="161">
        <v>98.83418867339226</v>
      </c>
    </row>
    <row r="40" spans="1:17" s="5" customFormat="1" ht="12.75">
      <c r="A40" s="142" t="e">
        <f>VLOOKUP(B40,'CAS List'!$E$2:$F$863,2,FALSE)</f>
        <v>#N/A</v>
      </c>
      <c r="B40" s="143"/>
      <c r="C40" s="10"/>
      <c r="D40" s="16" t="e">
        <f>IF(F40="y",E$32*C$30*(C40/100)*(1-('Usage Sheet'!$B$11/100)),E$32*C$30*(C40/100))</f>
        <v>#DIV/0!</v>
      </c>
      <c r="E40" s="16" t="e">
        <f>IF(F40="y",E$32*E$30*(C40/100)*(1-('Usage Sheet'!$B$11/100)),E$32*E$30*(C40/100))</f>
        <v>#DIV/0!</v>
      </c>
      <c r="F40" s="9"/>
      <c r="G40" s="21">
        <v>6</v>
      </c>
      <c r="H40" s="4"/>
      <c r="I40" s="25">
        <f t="shared" si="3"/>
        <v>0</v>
      </c>
      <c r="J40" s="114" t="e">
        <f t="shared" si="4"/>
        <v>#N/A</v>
      </c>
      <c r="K40" s="25">
        <f t="shared" si="4"/>
        <v>0</v>
      </c>
      <c r="L40" s="27" t="e">
        <f t="shared" si="5"/>
        <v>#DIV/0!</v>
      </c>
      <c r="M40" s="27" t="e">
        <f t="shared" si="5"/>
        <v>#DIV/0!</v>
      </c>
      <c r="O40" s="165" t="s">
        <v>168</v>
      </c>
      <c r="P40" s="160">
        <v>7.751401438417712E-06</v>
      </c>
      <c r="Q40" s="161">
        <v>0.022634092200179718</v>
      </c>
    </row>
    <row r="41" spans="1:17" s="5" customFormat="1" ht="12.75">
      <c r="A41" s="142" t="e">
        <f>VLOOKUP(B41,'CAS List'!$E$2:$F$863,2,FALSE)</f>
        <v>#N/A</v>
      </c>
      <c r="B41" s="143"/>
      <c r="C41" s="10"/>
      <c r="D41" s="16" t="e">
        <f>IF(F41="y",E$32*C$30*(C41/100)*(1-('Usage Sheet'!$B$11/100)),E$32*C$30*(C41/100))</f>
        <v>#DIV/0!</v>
      </c>
      <c r="E41" s="16" t="e">
        <f>IF(F41="y",E$32*E$30*(C41/100)*(1-('Usage Sheet'!$B$11/100)),E$32*E$30*(C41/100))</f>
        <v>#DIV/0!</v>
      </c>
      <c r="F41" s="9"/>
      <c r="G41" s="21">
        <v>7</v>
      </c>
      <c r="H41" s="4"/>
      <c r="I41" s="25">
        <f t="shared" si="3"/>
        <v>0</v>
      </c>
      <c r="J41" s="114" t="e">
        <f t="shared" si="4"/>
        <v>#N/A</v>
      </c>
      <c r="K41" s="25">
        <f t="shared" si="4"/>
        <v>0</v>
      </c>
      <c r="L41" s="27" t="e">
        <f t="shared" si="5"/>
        <v>#DIV/0!</v>
      </c>
      <c r="M41" s="27" t="e">
        <f t="shared" si="5"/>
        <v>#DIV/0!</v>
      </c>
      <c r="O41" s="165" t="s">
        <v>77</v>
      </c>
      <c r="P41" s="160">
        <v>5.813551078813282E-06</v>
      </c>
      <c r="Q41" s="161">
        <v>0.016975569150134786</v>
      </c>
    </row>
    <row r="42" spans="1:17" s="5" customFormat="1" ht="12.75">
      <c r="A42" s="142" t="e">
        <f>VLOOKUP(B42,'CAS List'!$E$2:$F$863,2,FALSE)</f>
        <v>#N/A</v>
      </c>
      <c r="B42" s="143"/>
      <c r="C42" s="10"/>
      <c r="D42" s="16" t="e">
        <f>IF(F42="y",E$32*C$30*(C42/100)*(1-('Usage Sheet'!$B$11/100)),E$32*C$30*(C42/100))</f>
        <v>#DIV/0!</v>
      </c>
      <c r="E42" s="16" t="e">
        <f>IF(F42="y",E$32*E$30*(C42/100)*(1-('Usage Sheet'!$B$11/100)),E$32*E$30*(C42/100))</f>
        <v>#DIV/0!</v>
      </c>
      <c r="F42" s="18"/>
      <c r="G42" s="21">
        <v>8</v>
      </c>
      <c r="H42" s="4"/>
      <c r="I42" s="25">
        <f t="shared" si="3"/>
        <v>0</v>
      </c>
      <c r="J42" s="114" t="e">
        <f t="shared" si="4"/>
        <v>#N/A</v>
      </c>
      <c r="K42" s="25">
        <f t="shared" si="4"/>
        <v>0</v>
      </c>
      <c r="L42" s="27" t="e">
        <f t="shared" si="5"/>
        <v>#DIV/0!</v>
      </c>
      <c r="M42" s="27" t="e">
        <f t="shared" si="5"/>
        <v>#DIV/0!</v>
      </c>
      <c r="O42" s="165" t="s">
        <v>172</v>
      </c>
      <c r="P42" s="160">
        <v>3.875700719208856E-06</v>
      </c>
      <c r="Q42" s="161">
        <v>0.011317046100089859</v>
      </c>
    </row>
    <row r="43" spans="1:17" s="5" customFormat="1" ht="12.75">
      <c r="A43" s="142" t="e">
        <f>VLOOKUP(B43,'CAS List'!$E$2:$F$863,2,FALSE)</f>
        <v>#N/A</v>
      </c>
      <c r="B43" s="143"/>
      <c r="C43" s="10"/>
      <c r="D43" s="16" t="e">
        <f>IF(F43="y",E$32*C$30*(C43/100)*(1-('Usage Sheet'!$B$11/100)),E$32*C$30*(C43/100))</f>
        <v>#DIV/0!</v>
      </c>
      <c r="E43" s="16" t="e">
        <f>IF(F43="y",E$32*E$30*(C43/100)*(1-('Usage Sheet'!$B$11/100)),E$32*E$30*(C43/100))</f>
        <v>#DIV/0!</v>
      </c>
      <c r="F43" s="9"/>
      <c r="G43" s="21">
        <v>9</v>
      </c>
      <c r="H43" s="4"/>
      <c r="I43" s="25">
        <f t="shared" si="3"/>
        <v>0</v>
      </c>
      <c r="J43" s="114" t="e">
        <f t="shared" si="4"/>
        <v>#N/A</v>
      </c>
      <c r="K43" s="25">
        <f t="shared" si="4"/>
        <v>0</v>
      </c>
      <c r="L43" s="27" t="e">
        <f t="shared" si="5"/>
        <v>#DIV/0!</v>
      </c>
      <c r="M43" s="27" t="e">
        <f t="shared" si="5"/>
        <v>#DIV/0!</v>
      </c>
      <c r="O43" s="165" t="s">
        <v>323</v>
      </c>
      <c r="P43" s="160">
        <v>0.14587399278393767</v>
      </c>
      <c r="Q43" s="161">
        <v>425.952058929098</v>
      </c>
    </row>
    <row r="44" spans="1:17" s="5" customFormat="1" ht="12.75">
      <c r="A44" s="142" t="e">
        <f>VLOOKUP(B44,'CAS List'!$E$2:$F$863,2,FALSE)</f>
        <v>#N/A</v>
      </c>
      <c r="B44" s="143"/>
      <c r="C44" s="10"/>
      <c r="D44" s="16" t="e">
        <f>IF(F44="y",E$32*C$30*(C44/100)*(1-('Usage Sheet'!$B$11/100)),E$32*C$30*(C44/100))</f>
        <v>#DIV/0!</v>
      </c>
      <c r="E44" s="16" t="e">
        <f>IF(F44="y",E$32*E$30*(C44/100)*(1-('Usage Sheet'!$B$11/100)),E$32*E$30*(C44/100))</f>
        <v>#DIV/0!</v>
      </c>
      <c r="F44" s="9"/>
      <c r="G44" s="21">
        <v>10</v>
      </c>
      <c r="H44" s="4"/>
      <c r="I44" s="25">
        <f t="shared" si="3"/>
        <v>0</v>
      </c>
      <c r="J44" s="114" t="e">
        <f t="shared" si="4"/>
        <v>#N/A</v>
      </c>
      <c r="K44" s="25">
        <f t="shared" si="4"/>
        <v>0</v>
      </c>
      <c r="L44" s="27" t="e">
        <f t="shared" si="5"/>
        <v>#DIV/0!</v>
      </c>
      <c r="M44" s="27" t="e">
        <f t="shared" si="5"/>
        <v>#DIV/0!</v>
      </c>
      <c r="O44" s="165" t="s">
        <v>65</v>
      </c>
      <c r="P44" s="160">
        <v>1.937850359604428E-06</v>
      </c>
      <c r="Q44" s="161">
        <v>0.0056585230500449295</v>
      </c>
    </row>
    <row r="45" spans="1:17" s="5" customFormat="1" ht="12.75">
      <c r="A45" s="142" t="e">
        <f>VLOOKUP(B45,'CAS List'!$E$2:$F$863,2,FALSE)</f>
        <v>#N/A</v>
      </c>
      <c r="B45" s="143"/>
      <c r="C45" s="10"/>
      <c r="D45" s="16" t="e">
        <f>IF(F45="y",E$32*C$30*(C45/100)*(1-('Usage Sheet'!$B$11/100)),E$32*C$30*(C45/100))</f>
        <v>#DIV/0!</v>
      </c>
      <c r="E45" s="16" t="e">
        <f>IF(F45="y",E$32*E$30*(C45/100)*(1-('Usage Sheet'!$B$11/100)),E$32*E$30*(C45/100))</f>
        <v>#DIV/0!</v>
      </c>
      <c r="F45" s="9"/>
      <c r="G45" s="21">
        <v>11</v>
      </c>
      <c r="H45" s="4"/>
      <c r="I45" s="25">
        <f t="shared" si="3"/>
        <v>0</v>
      </c>
      <c r="J45" s="114" t="e">
        <f t="shared" si="4"/>
        <v>#N/A</v>
      </c>
      <c r="K45" s="25">
        <f t="shared" si="4"/>
        <v>0</v>
      </c>
      <c r="L45" s="27" t="e">
        <f t="shared" si="5"/>
        <v>#DIV/0!</v>
      </c>
      <c r="M45" s="27" t="e">
        <f t="shared" si="5"/>
        <v>#DIV/0!</v>
      </c>
      <c r="O45" s="165" t="s">
        <v>183</v>
      </c>
      <c r="P45" s="160">
        <v>1.744065323643985E-05</v>
      </c>
      <c r="Q45" s="161">
        <v>0.05092670745040436</v>
      </c>
    </row>
    <row r="46" spans="1:17" s="5" customFormat="1" ht="12.75">
      <c r="A46" s="142" t="e">
        <f>VLOOKUP(B46,'CAS List'!$E$2:$F$863,2,FALSE)</f>
        <v>#N/A</v>
      </c>
      <c r="B46" s="143"/>
      <c r="C46" s="10"/>
      <c r="D46" s="16" t="e">
        <f>IF(F46="y",E$32*C$30*(C46/100)*(1-('Usage Sheet'!$B$11/100)),E$32*C$30*(C46/100))</f>
        <v>#DIV/0!</v>
      </c>
      <c r="E46" s="16" t="e">
        <f>IF(F46="y",E$32*E$30*(C46/100)*(1-('Usage Sheet'!$B$11/100)),E$32*E$30*(C46/100))</f>
        <v>#DIV/0!</v>
      </c>
      <c r="F46" s="9"/>
      <c r="G46" s="21">
        <v>12</v>
      </c>
      <c r="H46" s="4"/>
      <c r="I46" s="25">
        <f t="shared" si="3"/>
        <v>0</v>
      </c>
      <c r="J46" s="114" t="e">
        <f t="shared" si="4"/>
        <v>#N/A</v>
      </c>
      <c r="K46" s="25">
        <f t="shared" si="4"/>
        <v>0</v>
      </c>
      <c r="L46" s="27" t="e">
        <f t="shared" si="5"/>
        <v>#DIV/0!</v>
      </c>
      <c r="M46" s="27" t="e">
        <f t="shared" si="5"/>
        <v>#DIV/0!</v>
      </c>
      <c r="O46" s="165" t="s">
        <v>184</v>
      </c>
      <c r="P46" s="160">
        <v>1.5502802876835424E-05</v>
      </c>
      <c r="Q46" s="161">
        <v>0.045268184400359436</v>
      </c>
    </row>
    <row r="47" spans="1:17" s="5" customFormat="1" ht="12.75">
      <c r="A47" s="142" t="e">
        <f>VLOOKUP(B47,'CAS List'!$E$2:$F$863,2,FALSE)</f>
        <v>#N/A</v>
      </c>
      <c r="B47" s="143"/>
      <c r="C47" s="10"/>
      <c r="D47" s="16" t="e">
        <f>IF(F47="y",E$32*C$30*(C47/100)*(1-('Usage Sheet'!$B$11/100)),E$32*C$30*(C47/100))</f>
        <v>#DIV/0!</v>
      </c>
      <c r="E47" s="16" t="e">
        <f>IF(F47="y",E$32*E$30*(C47/100)*(1-('Usage Sheet'!$B$11/100)),E$32*E$30*(C47/100))</f>
        <v>#DIV/0!</v>
      </c>
      <c r="F47" s="9"/>
      <c r="G47" s="21">
        <v>13</v>
      </c>
      <c r="H47" s="4"/>
      <c r="I47" s="25">
        <f t="shared" si="3"/>
        <v>0</v>
      </c>
      <c r="J47" s="114" t="e">
        <f t="shared" si="4"/>
        <v>#N/A</v>
      </c>
      <c r="K47" s="25">
        <f t="shared" si="4"/>
        <v>0</v>
      </c>
      <c r="L47" s="27" t="e">
        <f t="shared" si="5"/>
        <v>#DIV/0!</v>
      </c>
      <c r="M47" s="27" t="e">
        <f t="shared" si="5"/>
        <v>#DIV/0!</v>
      </c>
      <c r="O47" s="165" t="s">
        <v>742</v>
      </c>
      <c r="P47" s="160">
        <v>9.689251798022138E-06</v>
      </c>
      <c r="Q47" s="161">
        <v>0.028292615250224643</v>
      </c>
    </row>
    <row r="48" spans="1:17" s="5" customFormat="1" ht="12.75">
      <c r="A48" s="142" t="e">
        <f>VLOOKUP(B48,'CAS List'!$E$2:$F$863,2,FALSE)</f>
        <v>#N/A</v>
      </c>
      <c r="B48" s="143"/>
      <c r="C48" s="10"/>
      <c r="D48" s="16" t="e">
        <f>IF(F48="y",E$32*C$30*(C48/100)*(1-('Usage Sheet'!$B$11/100)),E$32*C$30*(C48/100))</f>
        <v>#DIV/0!</v>
      </c>
      <c r="E48" s="16" t="e">
        <f>IF(F48="y",E$32*E$30*(C48/100)*(1-('Usage Sheet'!$B$11/100)),E$32*E$30*(C48/100))</f>
        <v>#DIV/0!</v>
      </c>
      <c r="F48" s="9"/>
      <c r="G48" s="21">
        <v>14</v>
      </c>
      <c r="H48" s="4"/>
      <c r="I48" s="26">
        <f aca="true" t="shared" si="6" ref="I48:I67">$A$60</f>
        <v>0</v>
      </c>
      <c r="J48" s="115" t="e">
        <f aca="true" t="shared" si="7" ref="J48:K67">A61</f>
        <v>#N/A</v>
      </c>
      <c r="K48" s="26">
        <f t="shared" si="7"/>
        <v>0</v>
      </c>
      <c r="L48" s="28" t="e">
        <f aca="true" t="shared" si="8" ref="L48:M67">D61</f>
        <v>#DIV/0!</v>
      </c>
      <c r="M48" s="28" t="e">
        <f t="shared" si="8"/>
        <v>#DIV/0!</v>
      </c>
      <c r="O48" s="165" t="s">
        <v>68</v>
      </c>
      <c r="P48" s="160">
        <v>1.1627102157626565E-05</v>
      </c>
      <c r="Q48" s="161">
        <v>0.03395113830026957</v>
      </c>
    </row>
    <row r="49" spans="1:17" s="5" customFormat="1" ht="12.75">
      <c r="A49" s="142" t="e">
        <f>VLOOKUP(B49,'CAS List'!$E$2:$F$863,2,FALSE)</f>
        <v>#N/A</v>
      </c>
      <c r="B49" s="143"/>
      <c r="C49" s="10"/>
      <c r="D49" s="16" t="e">
        <f>IF(F49="y",E$32*C$30*(C49/100)*(1-('Usage Sheet'!$B$11/100)),E$32*C$30*(C49/100))</f>
        <v>#DIV/0!</v>
      </c>
      <c r="E49" s="16" t="e">
        <f>IF(F49="y",E$32*E$30*(C49/100)*(1-('Usage Sheet'!$B$11/100)),E$32*E$30*(C49/100))</f>
        <v>#DIV/0!</v>
      </c>
      <c r="F49" s="9"/>
      <c r="G49" s="21">
        <v>15</v>
      </c>
      <c r="H49" s="4"/>
      <c r="I49" s="26">
        <f t="shared" si="6"/>
        <v>0</v>
      </c>
      <c r="J49" s="115" t="e">
        <f t="shared" si="7"/>
        <v>#N/A</v>
      </c>
      <c r="K49" s="26">
        <f t="shared" si="7"/>
        <v>0</v>
      </c>
      <c r="L49" s="28" t="e">
        <f t="shared" si="8"/>
        <v>#DIV/0!</v>
      </c>
      <c r="M49" s="28" t="e">
        <f t="shared" si="8"/>
        <v>#DIV/0!</v>
      </c>
      <c r="O49" s="165" t="s">
        <v>207</v>
      </c>
      <c r="P49" s="160">
        <v>0.09117124548996104</v>
      </c>
      <c r="Q49" s="161">
        <v>266.22003683068624</v>
      </c>
    </row>
    <row r="50" spans="1:17" s="5" customFormat="1" ht="12.75">
      <c r="A50" s="142" t="e">
        <f>VLOOKUP(B50,'CAS List'!$E$2:$F$863,2,FALSE)</f>
        <v>#N/A</v>
      </c>
      <c r="B50" s="143"/>
      <c r="C50" s="10"/>
      <c r="D50" s="16" t="e">
        <f>IF(F50="y",E$32*C$30*(C50/100)*(1-('Usage Sheet'!$B$11/100)),E$32*C$30*(C50/100))</f>
        <v>#DIV/0!</v>
      </c>
      <c r="E50" s="16" t="e">
        <f>IF(F50="y",E$32*E$30*(C50/100)*(1-('Usage Sheet'!$B$11/100)),E$32*E$30*(C50/100))</f>
        <v>#DIV/0!</v>
      </c>
      <c r="F50" s="18"/>
      <c r="G50" s="21">
        <v>16</v>
      </c>
      <c r="H50" s="4"/>
      <c r="I50" s="26">
        <f t="shared" si="6"/>
        <v>0</v>
      </c>
      <c r="J50" s="115" t="e">
        <f t="shared" si="7"/>
        <v>#N/A</v>
      </c>
      <c r="K50" s="26">
        <f t="shared" si="7"/>
        <v>0</v>
      </c>
      <c r="L50" s="28" t="e">
        <f t="shared" si="8"/>
        <v>#DIV/0!</v>
      </c>
      <c r="M50" s="28" t="e">
        <f t="shared" si="8"/>
        <v>#DIV/0!</v>
      </c>
      <c r="O50" s="165" t="s">
        <v>212</v>
      </c>
      <c r="P50" s="160">
        <v>0.01823424909799221</v>
      </c>
      <c r="Q50" s="161">
        <v>53.24400736613725</v>
      </c>
    </row>
    <row r="51" spans="1:17" s="5" customFormat="1" ht="12.75">
      <c r="A51" s="142" t="e">
        <f>VLOOKUP(B51,'CAS List'!$E$2:$F$863,2,FALSE)</f>
        <v>#N/A</v>
      </c>
      <c r="B51" s="143"/>
      <c r="C51" s="10"/>
      <c r="D51" s="16" t="e">
        <f>IF(F51="y",E$32*C$30*(C51/100)*(1-('Usage Sheet'!$B$11/100)),E$32*C$30*(C51/100))</f>
        <v>#DIV/0!</v>
      </c>
      <c r="E51" s="16" t="e">
        <f>IF(F51="y",E$32*E$30*(C51/100)*(1-('Usage Sheet'!$B$11/100)),E$32*E$30*(C51/100))</f>
        <v>#DIV/0!</v>
      </c>
      <c r="F51" s="18"/>
      <c r="G51" s="21">
        <v>17</v>
      </c>
      <c r="H51" s="4"/>
      <c r="I51" s="26">
        <f t="shared" si="6"/>
        <v>0</v>
      </c>
      <c r="J51" s="115" t="e">
        <f t="shared" si="7"/>
        <v>#N/A</v>
      </c>
      <c r="K51" s="26">
        <f t="shared" si="7"/>
        <v>0</v>
      </c>
      <c r="L51" s="28" t="e">
        <f t="shared" si="8"/>
        <v>#DIV/0!</v>
      </c>
      <c r="M51" s="28" t="e">
        <f t="shared" si="8"/>
        <v>#DIV/0!</v>
      </c>
      <c r="O51" s="165" t="s">
        <v>66</v>
      </c>
      <c r="P51" s="160">
        <v>0.01823424909799221</v>
      </c>
      <c r="Q51" s="161">
        <v>53.24400736613725</v>
      </c>
    </row>
    <row r="52" spans="1:17" s="5" customFormat="1" ht="12.75">
      <c r="A52" s="142" t="e">
        <f>VLOOKUP(B52,'CAS List'!$E$2:$F$863,2,FALSE)</f>
        <v>#N/A</v>
      </c>
      <c r="B52" s="143"/>
      <c r="C52" s="10"/>
      <c r="D52" s="16" t="e">
        <f>IF(F52="y",E$32*C$30*(C52/100)*(1-('Usage Sheet'!$B$11/100)),E$32*C$30*(C52/100))</f>
        <v>#DIV/0!</v>
      </c>
      <c r="E52" s="16" t="e">
        <f>IF(F52="y",E$32*E$30*(C52/100)*(1-('Usage Sheet'!$B$11/100)),E$32*E$30*(C52/100))</f>
        <v>#DIV/0!</v>
      </c>
      <c r="F52" s="18"/>
      <c r="G52" s="21">
        <v>18</v>
      </c>
      <c r="H52" s="4"/>
      <c r="I52" s="26">
        <f t="shared" si="6"/>
        <v>0</v>
      </c>
      <c r="J52" s="115" t="e">
        <f t="shared" si="7"/>
        <v>#N/A</v>
      </c>
      <c r="K52" s="26">
        <f t="shared" si="7"/>
        <v>0</v>
      </c>
      <c r="L52" s="28" t="e">
        <f t="shared" si="8"/>
        <v>#DIV/0!</v>
      </c>
      <c r="M52" s="28" t="e">
        <f t="shared" si="8"/>
        <v>#DIV/0!</v>
      </c>
      <c r="O52" s="165" t="s">
        <v>232</v>
      </c>
      <c r="P52" s="160">
        <v>0.16410824188192988</v>
      </c>
      <c r="Q52" s="161">
        <v>479.1960662952352</v>
      </c>
    </row>
    <row r="53" spans="1:17" ht="12.75">
      <c r="A53" s="142" t="e">
        <f>VLOOKUP(B53,'CAS List'!$E$2:$F$863,2,FALSE)</f>
        <v>#N/A</v>
      </c>
      <c r="B53" s="143"/>
      <c r="C53" s="10"/>
      <c r="D53" s="16" t="e">
        <f>IF(F53="y",E$32*C$30*(C53/100)*(1-('Usage Sheet'!$B$11/100)),E$32*C$30*(C53/100))</f>
        <v>#DIV/0!</v>
      </c>
      <c r="E53" s="16" t="e">
        <f>IF(F53="y",E$32*E$30*(C53/100)*(1-('Usage Sheet'!$B$11/100)),E$32*E$30*(C53/100))</f>
        <v>#DIV/0!</v>
      </c>
      <c r="F53" s="18"/>
      <c r="G53" s="21">
        <v>19</v>
      </c>
      <c r="I53" s="26">
        <f t="shared" si="6"/>
        <v>0</v>
      </c>
      <c r="J53" s="115" t="e">
        <f t="shared" si="7"/>
        <v>#N/A</v>
      </c>
      <c r="K53" s="26">
        <f t="shared" si="7"/>
        <v>0</v>
      </c>
      <c r="L53" s="28" t="e">
        <f t="shared" si="8"/>
        <v>#DIV/0!</v>
      </c>
      <c r="M53" s="28" t="e">
        <f t="shared" si="8"/>
        <v>#DIV/0!</v>
      </c>
      <c r="O53" s="165" t="s">
        <v>76</v>
      </c>
      <c r="P53" s="160">
        <v>1.3564952517230995E-05</v>
      </c>
      <c r="Q53" s="161">
        <v>0.03960966135031451</v>
      </c>
    </row>
    <row r="54" spans="1:17" ht="12.75">
      <c r="A54" s="142" t="e">
        <f>VLOOKUP(B54,'CAS List'!$E$2:$F$863,2,FALSE)</f>
        <v>#N/A</v>
      </c>
      <c r="B54" s="143"/>
      <c r="C54" s="10"/>
      <c r="D54" s="16" t="e">
        <f>IF(F54="y",E$32*C$30*(C54/100)*(1-('Usage Sheet'!$B$11/100)),E$32*C$30*(C54/100))</f>
        <v>#DIV/0!</v>
      </c>
      <c r="E54" s="16" t="e">
        <f>IF(F54="y",E$32*E$30*(C54/100)*(1-('Usage Sheet'!$B$11/100)),E$32*E$30*(C54/100))</f>
        <v>#DIV/0!</v>
      </c>
      <c r="F54" s="9"/>
      <c r="G54" s="21">
        <v>20</v>
      </c>
      <c r="I54" s="26">
        <f t="shared" si="6"/>
        <v>0</v>
      </c>
      <c r="J54" s="115" t="e">
        <f t="shared" si="7"/>
        <v>#N/A</v>
      </c>
      <c r="K54" s="26">
        <f t="shared" si="7"/>
        <v>0</v>
      </c>
      <c r="L54" s="28" t="e">
        <f t="shared" si="8"/>
        <v>#DIV/0!</v>
      </c>
      <c r="M54" s="28" t="e">
        <f t="shared" si="8"/>
        <v>#DIV/0!</v>
      </c>
      <c r="O54" s="165" t="s">
        <v>233</v>
      </c>
      <c r="P54" s="160">
        <v>1.744065323643985E-05</v>
      </c>
      <c r="Q54" s="161">
        <v>0.05092670745040436</v>
      </c>
    </row>
    <row r="55" spans="7:17" ht="12.75">
      <c r="G55" s="21"/>
      <c r="I55" s="26">
        <f t="shared" si="6"/>
        <v>0</v>
      </c>
      <c r="J55" s="115" t="e">
        <f t="shared" si="7"/>
        <v>#N/A</v>
      </c>
      <c r="K55" s="26">
        <f t="shared" si="7"/>
        <v>0</v>
      </c>
      <c r="L55" s="28" t="e">
        <f t="shared" si="8"/>
        <v>#DIV/0!</v>
      </c>
      <c r="M55" s="28" t="e">
        <f t="shared" si="8"/>
        <v>#DIV/0!</v>
      </c>
      <c r="O55" s="165" t="s">
        <v>234</v>
      </c>
      <c r="P55" s="160">
        <v>1.5502802876835424E-05</v>
      </c>
      <c r="Q55" s="161">
        <v>0.045268184400359436</v>
      </c>
    </row>
    <row r="56" spans="1:17" ht="26.25">
      <c r="A56" s="13" t="str">
        <f>'Usage Sheet'!$A$30</f>
        <v>Catalyst/Hardener 3</v>
      </c>
      <c r="F56" s="7" t="s">
        <v>51</v>
      </c>
      <c r="G56" s="2" t="s">
        <v>60</v>
      </c>
      <c r="I56" s="26">
        <f t="shared" si="6"/>
        <v>0</v>
      </c>
      <c r="J56" s="115" t="e">
        <f t="shared" si="7"/>
        <v>#N/A</v>
      </c>
      <c r="K56" s="26">
        <f t="shared" si="7"/>
        <v>0</v>
      </c>
      <c r="L56" s="28" t="e">
        <f t="shared" si="8"/>
        <v>#DIV/0!</v>
      </c>
      <c r="M56" s="28" t="e">
        <f t="shared" si="8"/>
        <v>#DIV/0!</v>
      </c>
      <c r="O56" s="165" t="s">
        <v>247</v>
      </c>
      <c r="P56" s="160">
        <v>0.14587399278393767</v>
      </c>
      <c r="Q56" s="161">
        <v>425.952058929098</v>
      </c>
    </row>
    <row r="57" spans="1:17" ht="12.75">
      <c r="A57" s="6" t="s">
        <v>4</v>
      </c>
      <c r="B57" s="1" t="s">
        <v>5</v>
      </c>
      <c r="C57" s="153" t="e">
        <f>'Usage Sheet'!$J$30</f>
        <v>#DIV/0!</v>
      </c>
      <c r="D57" s="6" t="s">
        <v>6</v>
      </c>
      <c r="E57" s="153" t="e">
        <f>'Usage Sheet'!$K$30</f>
        <v>#DIV/0!</v>
      </c>
      <c r="F57" s="8"/>
      <c r="G57" s="8"/>
      <c r="I57" s="26">
        <f t="shared" si="6"/>
        <v>0</v>
      </c>
      <c r="J57" s="115" t="e">
        <f t="shared" si="7"/>
        <v>#N/A</v>
      </c>
      <c r="K57" s="26">
        <f t="shared" si="7"/>
        <v>0</v>
      </c>
      <c r="L57" s="28" t="e">
        <f t="shared" si="8"/>
        <v>#DIV/0!</v>
      </c>
      <c r="M57" s="28" t="e">
        <f t="shared" si="8"/>
        <v>#DIV/0!</v>
      </c>
      <c r="O57" s="165" t="s">
        <v>415</v>
      </c>
      <c r="P57" s="160">
        <v>0.16410824188192988</v>
      </c>
      <c r="Q57" s="161">
        <v>479.1960662952352</v>
      </c>
    </row>
    <row r="58" spans="1:17" ht="12.75">
      <c r="A58" s="6" t="s">
        <v>8</v>
      </c>
      <c r="C58" s="6" t="s">
        <v>7</v>
      </c>
      <c r="E58" s="6" t="s">
        <v>13</v>
      </c>
      <c r="I58" s="26">
        <f t="shared" si="6"/>
        <v>0</v>
      </c>
      <c r="J58" s="115" t="e">
        <f t="shared" si="7"/>
        <v>#N/A</v>
      </c>
      <c r="K58" s="26">
        <f t="shared" si="7"/>
        <v>0</v>
      </c>
      <c r="L58" s="28" t="e">
        <f t="shared" si="8"/>
        <v>#DIV/0!</v>
      </c>
      <c r="M58" s="28" t="e">
        <f t="shared" si="8"/>
        <v>#DIV/0!</v>
      </c>
      <c r="O58" s="165" t="s">
        <v>542</v>
      </c>
      <c r="P58" s="160">
        <v>0.09117124548996104</v>
      </c>
      <c r="Q58" s="161">
        <v>266.22003683068624</v>
      </c>
    </row>
    <row r="59" spans="1:17" ht="12.75">
      <c r="A59" s="8"/>
      <c r="C59" s="8"/>
      <c r="E59" s="22">
        <f>IF(A59="",C59*8.34,A59)</f>
        <v>0</v>
      </c>
      <c r="I59" s="26">
        <f t="shared" si="6"/>
        <v>0</v>
      </c>
      <c r="J59" s="115" t="e">
        <f t="shared" si="7"/>
        <v>#N/A</v>
      </c>
      <c r="K59" s="26">
        <f t="shared" si="7"/>
        <v>0</v>
      </c>
      <c r="L59" s="28" t="e">
        <f t="shared" si="8"/>
        <v>#DIV/0!</v>
      </c>
      <c r="M59" s="28" t="e">
        <f t="shared" si="8"/>
        <v>#DIV/0!</v>
      </c>
      <c r="O59" s="165" t="s">
        <v>20</v>
      </c>
      <c r="P59" s="160">
        <v>0.10940549458795325</v>
      </c>
      <c r="Q59" s="161">
        <v>319.46404419682347</v>
      </c>
    </row>
    <row r="60" spans="1:17" ht="15.75">
      <c r="A60" s="12">
        <f>'Usage Sheet'!$B$30</f>
        <v>0</v>
      </c>
      <c r="I60" s="26">
        <f t="shared" si="6"/>
        <v>0</v>
      </c>
      <c r="J60" s="115" t="e">
        <f t="shared" si="7"/>
        <v>#N/A</v>
      </c>
      <c r="K60" s="26">
        <f t="shared" si="7"/>
        <v>0</v>
      </c>
      <c r="L60" s="28" t="e">
        <f t="shared" si="8"/>
        <v>#DIV/0!</v>
      </c>
      <c r="M60" s="28" t="e">
        <f t="shared" si="8"/>
        <v>#DIV/0!</v>
      </c>
      <c r="O60" s="165" t="s">
        <v>292</v>
      </c>
      <c r="P60" s="160">
        <v>0.23704523827389873</v>
      </c>
      <c r="Q60" s="161">
        <v>692.1720957597843</v>
      </c>
    </row>
    <row r="61" spans="1:17" ht="12.75">
      <c r="A61" s="142" t="e">
        <f>VLOOKUP(B61,'CAS List'!$E$2:$F$863,2,FALSE)</f>
        <v>#N/A</v>
      </c>
      <c r="B61" s="143"/>
      <c r="C61" s="10"/>
      <c r="D61" s="16" t="e">
        <f>IF(F61="y",E$59*C$57*(C61/100)*(1-('Usage Sheet'!$B$11/100)),E$59*C$57*(C61/100))</f>
        <v>#DIV/0!</v>
      </c>
      <c r="E61" s="16" t="e">
        <f>IF(F61="y",E$59*E$57*(C61/100)*(1-('Usage Sheet'!$B$11/100)),E$59*E$57*(C61/100))</f>
        <v>#DIV/0!</v>
      </c>
      <c r="F61" s="9"/>
      <c r="G61" s="21">
        <v>1</v>
      </c>
      <c r="I61" s="26">
        <f t="shared" si="6"/>
        <v>0</v>
      </c>
      <c r="J61" s="115" t="e">
        <f t="shared" si="7"/>
        <v>#N/A</v>
      </c>
      <c r="K61" s="26">
        <f t="shared" si="7"/>
        <v>0</v>
      </c>
      <c r="L61" s="28" t="e">
        <f t="shared" si="8"/>
        <v>#DIV/0!</v>
      </c>
      <c r="M61" s="28" t="e">
        <f t="shared" si="8"/>
        <v>#DIV/0!</v>
      </c>
      <c r="O61" s="165" t="s">
        <v>544</v>
      </c>
      <c r="P61" s="160">
        <v>0.12763974368594547</v>
      </c>
      <c r="Q61" s="161">
        <v>372.70805156296075</v>
      </c>
    </row>
    <row r="62" spans="1:17" ht="12.75">
      <c r="A62" s="142" t="e">
        <f>VLOOKUP(B62,'CAS List'!$E$2:$F$863,2,FALSE)</f>
        <v>#N/A</v>
      </c>
      <c r="B62" s="143"/>
      <c r="C62" s="19"/>
      <c r="D62" s="16" t="e">
        <f>IF(F62="y",E$59*C$57*(C62/100)*(1-('Usage Sheet'!$B$11/100)),E$59*C$57*(C62/100))</f>
        <v>#DIV/0!</v>
      </c>
      <c r="E62" s="16" t="e">
        <f>IF(F62="y",E$59*E$57*(C62/100)*(1-('Usage Sheet'!$B$11/100)),E$59*E$57*(C62/100))</f>
        <v>#DIV/0!</v>
      </c>
      <c r="F62" s="9"/>
      <c r="G62" s="21">
        <v>2</v>
      </c>
      <c r="I62" s="26">
        <f t="shared" si="6"/>
        <v>0</v>
      </c>
      <c r="J62" s="115" t="e">
        <f t="shared" si="7"/>
        <v>#N/A</v>
      </c>
      <c r="K62" s="26">
        <f t="shared" si="7"/>
        <v>0</v>
      </c>
      <c r="L62" s="28" t="e">
        <f t="shared" si="8"/>
        <v>#DIV/0!</v>
      </c>
      <c r="M62" s="28" t="e">
        <f t="shared" si="8"/>
        <v>#DIV/0!</v>
      </c>
      <c r="O62" s="165" t="s">
        <v>298</v>
      </c>
      <c r="P62" s="160">
        <v>0.07293699639196884</v>
      </c>
      <c r="Q62" s="161">
        <v>212.976029464549</v>
      </c>
    </row>
    <row r="63" spans="1:17" ht="12.75">
      <c r="A63" s="142" t="e">
        <f>VLOOKUP(B63,'CAS List'!$E$2:$F$863,2,FALSE)</f>
        <v>#N/A</v>
      </c>
      <c r="B63" s="143"/>
      <c r="C63" s="19"/>
      <c r="D63" s="16" t="e">
        <f>IF(F63="y",E$59*C$57*(C63/100)*(1-('Usage Sheet'!$B$11/100)),E$59*C$57*(C63/100))</f>
        <v>#DIV/0!</v>
      </c>
      <c r="E63" s="16" t="e">
        <f>IF(F63="y",E$59*E$57*(C63/100)*(1-('Usage Sheet'!$B$11/100)),E$59*E$57*(C63/100))</f>
        <v>#DIV/0!</v>
      </c>
      <c r="F63" s="9"/>
      <c r="G63" s="21">
        <v>3</v>
      </c>
      <c r="I63" s="26">
        <f t="shared" si="6"/>
        <v>0</v>
      </c>
      <c r="J63" s="115" t="e">
        <f t="shared" si="7"/>
        <v>#N/A</v>
      </c>
      <c r="K63" s="26">
        <f t="shared" si="7"/>
        <v>0</v>
      </c>
      <c r="L63" s="28" t="e">
        <f t="shared" si="8"/>
        <v>#DIV/0!</v>
      </c>
      <c r="M63" s="28" t="e">
        <f t="shared" si="8"/>
        <v>#DIV/0!</v>
      </c>
      <c r="O63" s="165" t="s">
        <v>453</v>
      </c>
      <c r="P63" s="160">
        <v>0.01823424909799221</v>
      </c>
      <c r="Q63" s="161">
        <v>53.24400736613725</v>
      </c>
    </row>
    <row r="64" spans="1:17" ht="12.75">
      <c r="A64" s="142" t="e">
        <f>VLOOKUP(B64,'CAS List'!$E$2:$F$863,2,FALSE)</f>
        <v>#N/A</v>
      </c>
      <c r="B64" s="143"/>
      <c r="C64" s="19"/>
      <c r="D64" s="16" t="e">
        <f>IF(F64="y",E$59*C$57*(C64/100)*(1-('Usage Sheet'!$B$11/100)),E$59*C$57*(C64/100))</f>
        <v>#DIV/0!</v>
      </c>
      <c r="E64" s="16" t="e">
        <f>IF(F64="y",E$59*E$57*(C64/100)*(1-('Usage Sheet'!$B$11/100)),E$59*E$57*(C64/100))</f>
        <v>#DIV/0!</v>
      </c>
      <c r="F64" s="18"/>
      <c r="G64" s="21">
        <v>4</v>
      </c>
      <c r="I64" s="26">
        <f t="shared" si="6"/>
        <v>0</v>
      </c>
      <c r="J64" s="115" t="e">
        <f t="shared" si="7"/>
        <v>#N/A</v>
      </c>
      <c r="K64" s="26">
        <f t="shared" si="7"/>
        <v>0</v>
      </c>
      <c r="L64" s="28" t="e">
        <f t="shared" si="8"/>
        <v>#DIV/0!</v>
      </c>
      <c r="M64" s="28" t="e">
        <f t="shared" si="8"/>
        <v>#DIV/0!</v>
      </c>
      <c r="O64" s="165" t="s">
        <v>21</v>
      </c>
      <c r="P64" s="160">
        <v>0.054702747293976624</v>
      </c>
      <c r="Q64" s="161">
        <v>159.73202209841173</v>
      </c>
    </row>
    <row r="65" spans="1:17" ht="12.75">
      <c r="A65" s="142" t="e">
        <f>VLOOKUP(B65,'CAS List'!$E$2:$F$863,2,FALSE)</f>
        <v>#N/A</v>
      </c>
      <c r="B65" s="143"/>
      <c r="C65" s="19"/>
      <c r="D65" s="16" t="e">
        <f>IF(F65="y",E$59*C$57*(C65/100)*(1-('Usage Sheet'!$B$11/100)),E$59*C$57*(C65/100))</f>
        <v>#DIV/0!</v>
      </c>
      <c r="E65" s="16" t="e">
        <f>IF(F65="y",E$59*E$57*(C65/100)*(1-('Usage Sheet'!$B$11/100)),E$59*E$57*(C65/100))</f>
        <v>#DIV/0!</v>
      </c>
      <c r="F65" s="9"/>
      <c r="G65" s="21">
        <v>5</v>
      </c>
      <c r="I65" s="26">
        <f t="shared" si="6"/>
        <v>0</v>
      </c>
      <c r="J65" s="115" t="e">
        <f t="shared" si="7"/>
        <v>#N/A</v>
      </c>
      <c r="K65" s="26">
        <f t="shared" si="7"/>
        <v>0</v>
      </c>
      <c r="L65" s="28" t="e">
        <f t="shared" si="8"/>
        <v>#DIV/0!</v>
      </c>
      <c r="M65" s="28" t="e">
        <f t="shared" si="8"/>
        <v>#DIV/0!</v>
      </c>
      <c r="O65" s="165" t="s">
        <v>656</v>
      </c>
      <c r="P65" s="160">
        <v>0.10940549458795325</v>
      </c>
      <c r="Q65" s="161">
        <v>319.46404419682347</v>
      </c>
    </row>
    <row r="66" spans="1:17" ht="12.75">
      <c r="A66" s="142" t="e">
        <f>VLOOKUP(B66,'CAS List'!$E$2:$F$863,2,FALSE)</f>
        <v>#N/A</v>
      </c>
      <c r="B66" s="143"/>
      <c r="C66" s="10"/>
      <c r="D66" s="16" t="e">
        <f>IF(F66="y",E$59*C$57*(C66/100)*(1-('Usage Sheet'!$B$11/100)),E$59*C$57*(C66/100))</f>
        <v>#DIV/0!</v>
      </c>
      <c r="E66" s="16" t="e">
        <f>IF(F66="y",E$59*E$57*(C66/100)*(1-('Usage Sheet'!$B$11/100)),E$59*E$57*(C66/100))</f>
        <v>#DIV/0!</v>
      </c>
      <c r="F66" s="9"/>
      <c r="G66" s="21">
        <v>6</v>
      </c>
      <c r="I66" s="26">
        <f t="shared" si="6"/>
        <v>0</v>
      </c>
      <c r="J66" s="115" t="e">
        <f t="shared" si="7"/>
        <v>#N/A</v>
      </c>
      <c r="K66" s="26">
        <f t="shared" si="7"/>
        <v>0</v>
      </c>
      <c r="L66" s="28" t="e">
        <f t="shared" si="8"/>
        <v>#DIV/0!</v>
      </c>
      <c r="M66" s="28" t="e">
        <f t="shared" si="8"/>
        <v>#DIV/0!</v>
      </c>
      <c r="O66" s="165" t="s">
        <v>314</v>
      </c>
      <c r="P66" s="160">
        <v>0.12763974368594547</v>
      </c>
      <c r="Q66" s="161">
        <v>372.70805156296075</v>
      </c>
    </row>
    <row r="67" spans="1:17" ht="12.75">
      <c r="A67" s="142" t="e">
        <f>VLOOKUP(B67,'CAS List'!$E$2:$F$863,2,FALSE)</f>
        <v>#N/A</v>
      </c>
      <c r="B67" s="143"/>
      <c r="C67" s="10"/>
      <c r="D67" s="16" t="e">
        <f>IF(F67="y",E$59*C$57*(C67/100)*(1-('Usage Sheet'!$B$11/100)),E$59*C$57*(C67/100))</f>
        <v>#DIV/0!</v>
      </c>
      <c r="E67" s="16" t="e">
        <f>IF(F67="y",E$59*E$57*(C67/100)*(1-('Usage Sheet'!$B$11/100)),E$59*E$57*(C67/100))</f>
        <v>#DIV/0!</v>
      </c>
      <c r="F67" s="9"/>
      <c r="G67" s="21">
        <v>7</v>
      </c>
      <c r="I67" s="26">
        <f t="shared" si="6"/>
        <v>0</v>
      </c>
      <c r="J67" s="115" t="e">
        <f t="shared" si="7"/>
        <v>#N/A</v>
      </c>
      <c r="K67" s="26">
        <f t="shared" si="7"/>
        <v>0</v>
      </c>
      <c r="L67" s="28" t="e">
        <f t="shared" si="8"/>
        <v>#DIV/0!</v>
      </c>
      <c r="M67" s="28" t="e">
        <f t="shared" si="8"/>
        <v>#DIV/0!</v>
      </c>
      <c r="O67" s="166" t="s">
        <v>943</v>
      </c>
      <c r="P67" s="162">
        <v>0.03646849819598442</v>
      </c>
      <c r="Q67" s="163">
        <v>106.4880147322745</v>
      </c>
    </row>
    <row r="68" spans="1:17" ht="12.75">
      <c r="A68" s="142" t="e">
        <f>VLOOKUP(B68,'CAS List'!$E$2:$F$863,2,FALSE)</f>
        <v>#N/A</v>
      </c>
      <c r="B68" s="143"/>
      <c r="C68" s="10"/>
      <c r="D68" s="16" t="e">
        <f>IF(F68="y",E$59*C$57*(C68/100)*(1-('Usage Sheet'!$B$11/100)),E$59*C$57*(C68/100))</f>
        <v>#DIV/0!</v>
      </c>
      <c r="E68" s="16" t="e">
        <f>IF(F68="y",E$59*E$57*(C68/100)*(1-('Usage Sheet'!$B$11/100)),E$59*E$57*(C68/100))</f>
        <v>#DIV/0!</v>
      </c>
      <c r="F68" s="18"/>
      <c r="G68" s="21">
        <v>8</v>
      </c>
      <c r="O68"/>
      <c r="P68"/>
      <c r="Q68"/>
    </row>
    <row r="69" spans="1:17" ht="12.75">
      <c r="A69" s="142" t="e">
        <f>VLOOKUP(B69,'CAS List'!$E$2:$F$863,2,FALSE)</f>
        <v>#N/A</v>
      </c>
      <c r="B69" s="143"/>
      <c r="C69" s="10"/>
      <c r="D69" s="16" t="e">
        <f>IF(F69="y",E$59*C$57*(C69/100)*(1-('Usage Sheet'!$B$11/100)),E$59*C$57*(C69/100))</f>
        <v>#DIV/0!</v>
      </c>
      <c r="E69" s="16" t="e">
        <f>IF(F69="y",E$59*E$57*(C69/100)*(1-('Usage Sheet'!$B$11/100)),E$59*E$57*(C69/100))</f>
        <v>#DIV/0!</v>
      </c>
      <c r="F69" s="9"/>
      <c r="G69" s="21">
        <v>9</v>
      </c>
      <c r="O69"/>
      <c r="P69"/>
      <c r="Q69"/>
    </row>
    <row r="70" spans="1:17" ht="12.75">
      <c r="A70" s="142" t="e">
        <f>VLOOKUP(B70,'CAS List'!$E$2:$F$863,2,FALSE)</f>
        <v>#N/A</v>
      </c>
      <c r="B70" s="143"/>
      <c r="C70" s="10"/>
      <c r="D70" s="16" t="e">
        <f>IF(F70="y",E$59*C$57*(C70/100)*(1-('Usage Sheet'!$B$11/100)),E$59*C$57*(C70/100))</f>
        <v>#DIV/0!</v>
      </c>
      <c r="E70" s="16" t="e">
        <f>IF(F70="y",E$59*E$57*(C70/100)*(1-('Usage Sheet'!$B$11/100)),E$59*E$57*(C70/100))</f>
        <v>#DIV/0!</v>
      </c>
      <c r="F70" s="9"/>
      <c r="G70" s="21">
        <v>10</v>
      </c>
      <c r="O70"/>
      <c r="P70"/>
      <c r="Q70"/>
    </row>
    <row r="71" spans="1:17" ht="12.75">
      <c r="A71" s="142" t="e">
        <f>VLOOKUP(B71,'CAS List'!$E$2:$F$863,2,FALSE)</f>
        <v>#N/A</v>
      </c>
      <c r="B71" s="143"/>
      <c r="C71" s="10"/>
      <c r="D71" s="16" t="e">
        <f>IF(F71="y",E$59*C$57*(C71/100)*(1-('Usage Sheet'!$B$11/100)),E$59*C$57*(C71/100))</f>
        <v>#DIV/0!</v>
      </c>
      <c r="E71" s="16" t="e">
        <f>IF(F71="y",E$59*E$57*(C71/100)*(1-('Usage Sheet'!$B$11/100)),E$59*E$57*(C71/100))</f>
        <v>#DIV/0!</v>
      </c>
      <c r="F71" s="9"/>
      <c r="G71" s="21">
        <v>11</v>
      </c>
      <c r="O71"/>
      <c r="P71"/>
      <c r="Q71"/>
    </row>
    <row r="72" spans="1:17" ht="12.75">
      <c r="A72" s="142" t="e">
        <f>VLOOKUP(B72,'CAS List'!$E$2:$F$863,2,FALSE)</f>
        <v>#N/A</v>
      </c>
      <c r="B72" s="143"/>
      <c r="C72" s="10"/>
      <c r="D72" s="16" t="e">
        <f>IF(F72="y",E$59*C$57*(C72/100)*(1-('Usage Sheet'!$B$11/100)),E$59*C$57*(C72/100))</f>
        <v>#DIV/0!</v>
      </c>
      <c r="E72" s="16" t="e">
        <f>IF(F72="y",E$59*E$57*(C72/100)*(1-('Usage Sheet'!$B$11/100)),E$59*E$57*(C72/100))</f>
        <v>#DIV/0!</v>
      </c>
      <c r="F72" s="9"/>
      <c r="G72" s="21">
        <v>12</v>
      </c>
      <c r="O72"/>
      <c r="P72"/>
      <c r="Q72"/>
    </row>
    <row r="73" spans="1:17" ht="12.75">
      <c r="A73" s="142" t="e">
        <f>VLOOKUP(B73,'CAS List'!$E$2:$F$863,2,FALSE)</f>
        <v>#N/A</v>
      </c>
      <c r="B73" s="143"/>
      <c r="C73" s="10"/>
      <c r="D73" s="16" t="e">
        <f>IF(F73="y",E$59*C$57*(C73/100)*(1-('Usage Sheet'!$B$11/100)),E$59*C$57*(C73/100))</f>
        <v>#DIV/0!</v>
      </c>
      <c r="E73" s="16" t="e">
        <f>IF(F73="y",E$59*E$57*(C73/100)*(1-('Usage Sheet'!$B$11/100)),E$59*E$57*(C73/100))</f>
        <v>#DIV/0!</v>
      </c>
      <c r="F73" s="9"/>
      <c r="G73" s="21">
        <v>13</v>
      </c>
      <c r="O73"/>
      <c r="P73"/>
      <c r="Q73"/>
    </row>
    <row r="74" spans="1:17" ht="12.75">
      <c r="A74" s="142" t="e">
        <f>VLOOKUP(B74,'CAS List'!$E$2:$F$863,2,FALSE)</f>
        <v>#N/A</v>
      </c>
      <c r="B74" s="143"/>
      <c r="C74" s="10"/>
      <c r="D74" s="16" t="e">
        <f>IF(F74="y",E$59*C$57*(C74/100)*(1-('Usage Sheet'!$B$11/100)),E$59*C$57*(C74/100))</f>
        <v>#DIV/0!</v>
      </c>
      <c r="E74" s="16" t="e">
        <f>IF(F74="y",E$59*E$57*(C74/100)*(1-('Usage Sheet'!$B$11/100)),E$59*E$57*(C74/100))</f>
        <v>#DIV/0!</v>
      </c>
      <c r="F74" s="9"/>
      <c r="G74" s="21">
        <v>14</v>
      </c>
      <c r="O74"/>
      <c r="P74"/>
      <c r="Q74"/>
    </row>
    <row r="75" spans="1:17" ht="12.75">
      <c r="A75" s="142" t="e">
        <f>VLOOKUP(B75,'CAS List'!$E$2:$F$863,2,FALSE)</f>
        <v>#N/A</v>
      </c>
      <c r="B75" s="143"/>
      <c r="C75" s="10"/>
      <c r="D75" s="16" t="e">
        <f>IF(F75="y",E$59*C$57*(C75/100)*(1-('Usage Sheet'!$B$11/100)),E$59*C$57*(C75/100))</f>
        <v>#DIV/0!</v>
      </c>
      <c r="E75" s="16" t="e">
        <f>IF(F75="y",E$59*E$57*(C75/100)*(1-('Usage Sheet'!$B$11/100)),E$59*E$57*(C75/100))</f>
        <v>#DIV/0!</v>
      </c>
      <c r="F75" s="9"/>
      <c r="G75" s="21">
        <v>15</v>
      </c>
      <c r="O75"/>
      <c r="P75"/>
      <c r="Q75"/>
    </row>
    <row r="76" spans="1:17" ht="12.75">
      <c r="A76" s="142" t="e">
        <f>VLOOKUP(B76,'CAS List'!$E$2:$F$863,2,FALSE)</f>
        <v>#N/A</v>
      </c>
      <c r="B76" s="143"/>
      <c r="C76" s="10"/>
      <c r="D76" s="16" t="e">
        <f>IF(F76="y",E$59*C$57*(C76/100)*(1-('Usage Sheet'!$B$11/100)),E$59*C$57*(C76/100))</f>
        <v>#DIV/0!</v>
      </c>
      <c r="E76" s="16" t="e">
        <f>IF(F76="y",E$59*E$57*(C76/100)*(1-('Usage Sheet'!$B$11/100)),E$59*E$57*(C76/100))</f>
        <v>#DIV/0!</v>
      </c>
      <c r="F76" s="18"/>
      <c r="G76" s="21">
        <v>16</v>
      </c>
      <c r="O76"/>
      <c r="P76"/>
      <c r="Q76"/>
    </row>
    <row r="77" spans="1:7" ht="12.75">
      <c r="A77" s="142" t="e">
        <f>VLOOKUP(B77,'CAS List'!$E$2:$F$863,2,FALSE)</f>
        <v>#N/A</v>
      </c>
      <c r="B77" s="143"/>
      <c r="C77" s="10"/>
      <c r="D77" s="16" t="e">
        <f>IF(F77="y",E$59*C$57*(C77/100)*(1-('Usage Sheet'!$B$11/100)),E$59*C$57*(C77/100))</f>
        <v>#DIV/0!</v>
      </c>
      <c r="E77" s="16" t="e">
        <f>IF(F77="y",E$59*E$57*(C77/100)*(1-('Usage Sheet'!$B$11/100)),E$59*E$57*(C77/100))</f>
        <v>#DIV/0!</v>
      </c>
      <c r="F77" s="18"/>
      <c r="G77" s="21">
        <v>17</v>
      </c>
    </row>
    <row r="78" spans="1:7" ht="12.75">
      <c r="A78" s="142" t="e">
        <f>VLOOKUP(B78,'CAS List'!$E$2:$F$863,2,FALSE)</f>
        <v>#N/A</v>
      </c>
      <c r="B78" s="143"/>
      <c r="C78" s="10"/>
      <c r="D78" s="16" t="e">
        <f>IF(F78="y",E$59*C$57*(C78/100)*(1-('Usage Sheet'!$B$11/100)),E$59*C$57*(C78/100))</f>
        <v>#DIV/0!</v>
      </c>
      <c r="E78" s="16" t="e">
        <f>IF(F78="y",E$59*E$57*(C78/100)*(1-('Usage Sheet'!$B$11/100)),E$59*E$57*(C78/100))</f>
        <v>#DIV/0!</v>
      </c>
      <c r="F78" s="18"/>
      <c r="G78" s="21">
        <v>18</v>
      </c>
    </row>
    <row r="79" spans="1:7" ht="12.75">
      <c r="A79" s="142" t="e">
        <f>VLOOKUP(B79,'CAS List'!$E$2:$F$863,2,FALSE)</f>
        <v>#N/A</v>
      </c>
      <c r="B79" s="143"/>
      <c r="C79" s="10"/>
      <c r="D79" s="16" t="e">
        <f>IF(F79="y",E$59*C$57*(C79/100)*(1-('Usage Sheet'!$B$11/100)),E$59*C$57*(C79/100))</f>
        <v>#DIV/0!</v>
      </c>
      <c r="E79" s="16" t="e">
        <f>IF(F79="y",E$59*E$57*(C79/100)*(1-('Usage Sheet'!$B$11/100)),E$59*E$57*(C79/100))</f>
        <v>#DIV/0!</v>
      </c>
      <c r="F79" s="18"/>
      <c r="G79" s="21">
        <v>19</v>
      </c>
    </row>
    <row r="80" spans="1:7" ht="12.75">
      <c r="A80" s="142" t="e">
        <f>VLOOKUP(B80,'CAS List'!$E$2:$F$863,2,FALSE)</f>
        <v>#N/A</v>
      </c>
      <c r="B80" s="143"/>
      <c r="C80" s="10"/>
      <c r="D80" s="16" t="e">
        <f>IF(F80="y",E$59*C$57*(C80/100)*(1-('Usage Sheet'!$B$11/100)),E$59*C$57*(C80/100))</f>
        <v>#DIV/0!</v>
      </c>
      <c r="E80" s="16" t="e">
        <f>IF(F80="y",E$59*E$57*(C80/100)*(1-('Usage Sheet'!$B$11/100)),E$59*E$57*(C80/100))</f>
        <v>#DIV/0!</v>
      </c>
      <c r="F80" s="9"/>
      <c r="G80" s="21">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Q80"/>
  <sheetViews>
    <sheetView zoomScale="115" zoomScaleNormal="115" zoomScalePageLayoutView="0" workbookViewId="0" topLeftCell="A1">
      <selection activeCell="J6" sqref="J6"/>
    </sheetView>
  </sheetViews>
  <sheetFormatPr defaultColWidth="9.140625" defaultRowHeight="12.75"/>
  <cols>
    <col min="1" max="1" width="36.7109375" style="2" customWidth="1"/>
    <col min="2" max="2" width="9.421875" style="0" customWidth="1"/>
    <col min="3" max="3" width="9.57421875" style="2" customWidth="1"/>
    <col min="4" max="5" width="12.7109375" style="2" customWidth="1"/>
    <col min="6" max="6" width="11.57421875" style="2" customWidth="1"/>
    <col min="7" max="7" width="12.57421875" style="0" customWidth="1"/>
    <col min="8" max="8" width="9.57421875" style="2" customWidth="1"/>
    <col min="9" max="9" width="22.7109375" style="2" customWidth="1"/>
    <col min="10" max="10" width="36.7109375" style="2" customWidth="1"/>
    <col min="11" max="11" width="10.7109375" style="2" customWidth="1"/>
    <col min="12" max="12" width="10.7109375" style="0" customWidth="1"/>
    <col min="13" max="14" width="10.7109375" style="23" customWidth="1"/>
    <col min="15" max="15" width="37.7109375" style="23" customWidth="1"/>
    <col min="16" max="17" width="12.8515625" style="23" customWidth="1"/>
    <col min="18" max="18" width="12.8515625" style="0" customWidth="1"/>
  </cols>
  <sheetData>
    <row r="1" spans="1:17" ht="65.25" customHeight="1" thickBot="1" thickTop="1">
      <c r="A1" s="259" t="s">
        <v>852</v>
      </c>
      <c r="B1" s="260"/>
      <c r="C1" s="260"/>
      <c r="D1" s="260"/>
      <c r="E1" s="260"/>
      <c r="F1" s="260"/>
      <c r="G1" s="261"/>
      <c r="H1" s="151"/>
      <c r="I1" s="257" t="s">
        <v>961</v>
      </c>
      <c r="J1" s="258"/>
      <c r="K1" s="151"/>
      <c r="L1" s="152"/>
      <c r="M1" s="152"/>
      <c r="O1" s="262" t="s">
        <v>960</v>
      </c>
      <c r="P1" s="263"/>
      <c r="Q1" s="264"/>
    </row>
    <row r="2" spans="1:10" ht="27" thickBot="1">
      <c r="A2" s="11" t="str">
        <f>'Usage Sheet'!$A$33</f>
        <v>Clearcoat</v>
      </c>
      <c r="F2" s="7" t="s">
        <v>51</v>
      </c>
      <c r="G2" s="2" t="s">
        <v>60</v>
      </c>
      <c r="I2" s="144" t="s">
        <v>9</v>
      </c>
      <c r="J2" s="144" t="s">
        <v>851</v>
      </c>
    </row>
    <row r="3" spans="1:17" ht="13.5" thickBot="1">
      <c r="A3" s="6" t="s">
        <v>4</v>
      </c>
      <c r="B3" s="1" t="s">
        <v>5</v>
      </c>
      <c r="C3" s="153" t="e">
        <f>'Usage Sheet'!$J$33</f>
        <v>#DIV/0!</v>
      </c>
      <c r="D3" s="6" t="s">
        <v>6</v>
      </c>
      <c r="E3" s="153" t="e">
        <f>'Usage Sheet'!$K$33</f>
        <v>#DIV/0!</v>
      </c>
      <c r="F3" s="8"/>
      <c r="G3" s="8"/>
      <c r="I3" s="146" t="s">
        <v>986</v>
      </c>
      <c r="J3" s="145">
        <f>VLOOKUP(I3,'CAS List'!H2:I866,2,FALSE)</f>
        <v>25551137</v>
      </c>
      <c r="O3" s="248" t="s">
        <v>841</v>
      </c>
      <c r="P3" s="249"/>
      <c r="Q3" s="250"/>
    </row>
    <row r="4" spans="1:17" ht="12.75">
      <c r="A4" s="6" t="s">
        <v>8</v>
      </c>
      <c r="C4" s="6" t="s">
        <v>7</v>
      </c>
      <c r="E4" s="6" t="s">
        <v>13</v>
      </c>
      <c r="O4" s="251"/>
      <c r="P4" s="252"/>
      <c r="Q4" s="253"/>
    </row>
    <row r="5" spans="1:17" ht="13.5" thickBot="1">
      <c r="A5" s="8"/>
      <c r="C5" s="8"/>
      <c r="E5" s="3">
        <f>IF(A5="",C5*8.34,A5)</f>
        <v>0</v>
      </c>
      <c r="O5" s="254"/>
      <c r="P5" s="255"/>
      <c r="Q5" s="256"/>
    </row>
    <row r="6" spans="1:12" ht="15.75">
      <c r="A6" s="12">
        <f>'Usage Sheet'!$B$33</f>
        <v>0</v>
      </c>
      <c r="G6" s="5"/>
      <c r="H6" s="29"/>
      <c r="I6" s="24" t="s">
        <v>72</v>
      </c>
      <c r="J6" s="23"/>
      <c r="K6" s="23"/>
      <c r="L6" s="23"/>
    </row>
    <row r="7" spans="1:17" ht="12.75">
      <c r="A7" s="2" t="s">
        <v>9</v>
      </c>
      <c r="B7" t="s">
        <v>50</v>
      </c>
      <c r="C7" s="2" t="s">
        <v>10</v>
      </c>
      <c r="D7" s="2" t="s">
        <v>11</v>
      </c>
      <c r="E7" s="2" t="s">
        <v>12</v>
      </c>
      <c r="F7" s="2" t="s">
        <v>14</v>
      </c>
      <c r="G7" s="5"/>
      <c r="H7" s="4"/>
      <c r="I7" s="23"/>
      <c r="J7" s="23" t="s">
        <v>9</v>
      </c>
      <c r="K7" s="23" t="s">
        <v>50</v>
      </c>
      <c r="L7" s="23" t="s">
        <v>11</v>
      </c>
      <c r="M7" s="23" t="s">
        <v>12</v>
      </c>
      <c r="O7" s="154"/>
      <c r="P7" s="155" t="s">
        <v>69</v>
      </c>
      <c r="Q7" s="156"/>
    </row>
    <row r="8" spans="1:17" ht="15.75" customHeight="1">
      <c r="A8" s="142" t="e">
        <f>VLOOKUP(B8,'CAS List'!$E$2:$F$863,2,FALSE)</f>
        <v>#N/A</v>
      </c>
      <c r="B8" s="143"/>
      <c r="C8" s="10"/>
      <c r="D8" s="16" t="e">
        <f>IF(F8="y",E$5*C$3*(C8/100)*(1-('Usage Sheet'!$B$11/100)),E$5*C$3*(C8/100))</f>
        <v>#DIV/0!</v>
      </c>
      <c r="E8" s="16" t="e">
        <f>IF(F8="y",E$5*E$3*(C8/100)*(1-('Usage Sheet'!$B$11/100)),E$5*E$3*(C8/100))</f>
        <v>#DIV/0!</v>
      </c>
      <c r="F8" s="9"/>
      <c r="G8" s="4"/>
      <c r="H8" s="4"/>
      <c r="I8" s="126">
        <f aca="true" t="shared" si="0" ref="I8:I27">$A$6</f>
        <v>0</v>
      </c>
      <c r="J8" s="127" t="e">
        <f aca="true" t="shared" si="1" ref="J8:K27">A8</f>
        <v>#N/A</v>
      </c>
      <c r="K8" s="126">
        <f t="shared" si="1"/>
        <v>0</v>
      </c>
      <c r="L8" s="128" t="e">
        <f aca="true" t="shared" si="2" ref="L8:M27">D8</f>
        <v>#DIV/0!</v>
      </c>
      <c r="M8" s="128" t="e">
        <f t="shared" si="2"/>
        <v>#DIV/0!</v>
      </c>
      <c r="O8" s="155" t="s">
        <v>9</v>
      </c>
      <c r="P8" s="154" t="s">
        <v>70</v>
      </c>
      <c r="Q8" s="157" t="s">
        <v>71</v>
      </c>
    </row>
    <row r="9" spans="1:17" ht="12.75">
      <c r="A9" s="142" t="e">
        <f>VLOOKUP(B9,'CAS List'!$E$2:$F$863,2,FALSE)</f>
        <v>#N/A</v>
      </c>
      <c r="B9" s="143"/>
      <c r="C9" s="19"/>
      <c r="D9" s="16" t="e">
        <f>IF(F9="y",E$5*C$3*(C9/100)*(1-('Usage Sheet'!$B$11/100)),E$5*C$3*(C9/100))</f>
        <v>#DIV/0!</v>
      </c>
      <c r="E9" s="16" t="e">
        <f>IF(F9="y",E$5*E$3*(C9/100)*(1-('Usage Sheet'!$B$11/100)),E$5*E$3*(C9/100))</f>
        <v>#DIV/0!</v>
      </c>
      <c r="F9" s="9"/>
      <c r="G9" s="4"/>
      <c r="H9" s="20"/>
      <c r="I9" s="126">
        <f t="shared" si="0"/>
        <v>0</v>
      </c>
      <c r="J9" s="127" t="e">
        <f t="shared" si="1"/>
        <v>#N/A</v>
      </c>
      <c r="K9" s="126">
        <f t="shared" si="1"/>
        <v>0</v>
      </c>
      <c r="L9" s="128" t="e">
        <f t="shared" si="2"/>
        <v>#DIV/0!</v>
      </c>
      <c r="M9" s="128" t="e">
        <f t="shared" si="2"/>
        <v>#DIV/0!</v>
      </c>
      <c r="O9" s="164" t="s">
        <v>509</v>
      </c>
      <c r="P9" s="158">
        <v>0.010253176505843573</v>
      </c>
      <c r="Q9" s="159">
        <v>29.939275397063234</v>
      </c>
    </row>
    <row r="10" spans="1:17" ht="12.75">
      <c r="A10" s="142" t="e">
        <f>VLOOKUP(B10,'CAS List'!$E$2:$F$863,2,FALSE)</f>
        <v>#N/A</v>
      </c>
      <c r="B10" s="143"/>
      <c r="C10" s="19"/>
      <c r="D10" s="16" t="e">
        <f>IF(F10="y",E$5*C$3*(C10/100)*(1-('Usage Sheet'!$B$11/100)),E$5*C$3*(C10/100))</f>
        <v>#DIV/0!</v>
      </c>
      <c r="E10" s="16" t="e">
        <f>IF(F10="y",E$5*E$3*(C10/100)*(1-('Usage Sheet'!$B$11/100)),E$5*E$3*(C10/100))</f>
        <v>#DIV/0!</v>
      </c>
      <c r="F10" s="9"/>
      <c r="G10" s="4"/>
      <c r="H10" s="20"/>
      <c r="I10" s="126">
        <f t="shared" si="0"/>
        <v>0</v>
      </c>
      <c r="J10" s="127" t="e">
        <f t="shared" si="1"/>
        <v>#N/A</v>
      </c>
      <c r="K10" s="126">
        <f t="shared" si="1"/>
        <v>0</v>
      </c>
      <c r="L10" s="128" t="e">
        <f t="shared" si="2"/>
        <v>#DIV/0!</v>
      </c>
      <c r="M10" s="128" t="e">
        <f t="shared" si="2"/>
        <v>#DIV/0!</v>
      </c>
      <c r="O10" s="165" t="s">
        <v>643</v>
      </c>
      <c r="P10" s="160">
        <v>0.09227858855259216</v>
      </c>
      <c r="Q10" s="161">
        <v>269.4534785735691</v>
      </c>
    </row>
    <row r="11" spans="1:17" ht="12.75">
      <c r="A11" s="142" t="e">
        <f>VLOOKUP(B11,'CAS List'!$E$2:$F$863,2,FALSE)</f>
        <v>#N/A</v>
      </c>
      <c r="B11" s="143"/>
      <c r="C11" s="19"/>
      <c r="D11" s="16" t="e">
        <f>IF(F11="y",E$5*C$3*(C11/100)*(1-('Usage Sheet'!$B$11/100)),E$5*C$3*(C11/100))</f>
        <v>#DIV/0!</v>
      </c>
      <c r="E11" s="16" t="e">
        <f>IF(F11="y",E$5*E$3*(C11/100)*(1-('Usage Sheet'!$B$11/100)),E$5*E$3*(C11/100))</f>
        <v>#DIV/0!</v>
      </c>
      <c r="F11" s="18"/>
      <c r="G11" s="4"/>
      <c r="H11" s="4"/>
      <c r="I11" s="126">
        <f t="shared" si="0"/>
        <v>0</v>
      </c>
      <c r="J11" s="127" t="e">
        <f t="shared" si="1"/>
        <v>#N/A</v>
      </c>
      <c r="K11" s="126">
        <f t="shared" si="1"/>
        <v>0</v>
      </c>
      <c r="L11" s="128" t="e">
        <f t="shared" si="2"/>
        <v>#DIV/0!</v>
      </c>
      <c r="M11" s="128" t="e">
        <f t="shared" si="2"/>
        <v>#DIV/0!</v>
      </c>
      <c r="O11" s="165" t="s">
        <v>144</v>
      </c>
      <c r="P11" s="160">
        <v>0.0012688305925981419</v>
      </c>
      <c r="Q11" s="161">
        <v>3.7049853303865747</v>
      </c>
    </row>
    <row r="12" spans="1:17" ht="12.75">
      <c r="A12" s="142" t="e">
        <f>VLOOKUP(B12,'CAS List'!$E$2:$F$863,2,FALSE)</f>
        <v>#N/A</v>
      </c>
      <c r="B12" s="143"/>
      <c r="C12" s="19"/>
      <c r="D12" s="16" t="e">
        <f>IF(F12="y",E$5*C$3*(C12/100)*(1-('Usage Sheet'!$B$11/100)),E$5*C$3*(C12/100))</f>
        <v>#DIV/0!</v>
      </c>
      <c r="E12" s="16" t="e">
        <f>IF(F12="y",E$5*E$3*(C12/100)*(1-('Usage Sheet'!$B$11/100)),E$5*E$3*(C12/100))</f>
        <v>#DIV/0!</v>
      </c>
      <c r="F12" s="9"/>
      <c r="G12" s="4"/>
      <c r="H12" s="4"/>
      <c r="I12" s="126">
        <f t="shared" si="0"/>
        <v>0</v>
      </c>
      <c r="J12" s="127" t="e">
        <f t="shared" si="1"/>
        <v>#N/A</v>
      </c>
      <c r="K12" s="126">
        <f t="shared" si="1"/>
        <v>0</v>
      </c>
      <c r="L12" s="128" t="e">
        <f t="shared" si="2"/>
        <v>#DIV/0!</v>
      </c>
      <c r="M12" s="128" t="e">
        <f t="shared" si="2"/>
        <v>#DIV/0!</v>
      </c>
      <c r="O12" s="165" t="s">
        <v>146</v>
      </c>
      <c r="P12" s="160">
        <v>0.00634415296299071</v>
      </c>
      <c r="Q12" s="161">
        <v>18.524926651932873</v>
      </c>
    </row>
    <row r="13" spans="1:17" ht="12.75">
      <c r="A13" s="142" t="e">
        <f>VLOOKUP(B13,'CAS List'!$E$2:$F$863,2,FALSE)</f>
        <v>#N/A</v>
      </c>
      <c r="B13" s="143"/>
      <c r="C13" s="10"/>
      <c r="D13" s="16" t="e">
        <f>IF(F13="y",E$5*C$3*(C13/100)*(1-('Usage Sheet'!$B$11/100)),E$5*C$3*(C13/100))</f>
        <v>#DIV/0!</v>
      </c>
      <c r="E13" s="16" t="e">
        <f>IF(F13="y",E$5*E$3*(C13/100)*(1-('Usage Sheet'!$B$11/100)),E$5*E$3*(C13/100))</f>
        <v>#DIV/0!</v>
      </c>
      <c r="F13" s="9"/>
      <c r="G13" s="4"/>
      <c r="H13" s="4"/>
      <c r="I13" s="126">
        <f t="shared" si="0"/>
        <v>0</v>
      </c>
      <c r="J13" s="127" t="e">
        <f t="shared" si="1"/>
        <v>#N/A</v>
      </c>
      <c r="K13" s="126">
        <f t="shared" si="1"/>
        <v>0</v>
      </c>
      <c r="L13" s="128" t="e">
        <f t="shared" si="2"/>
        <v>#DIV/0!</v>
      </c>
      <c r="M13" s="128" t="e">
        <f t="shared" si="2"/>
        <v>#DIV/0!</v>
      </c>
      <c r="O13" s="165" t="s">
        <v>150</v>
      </c>
      <c r="P13" s="160">
        <v>0.0012688305925981419</v>
      </c>
      <c r="Q13" s="161">
        <v>3.7049853303865747</v>
      </c>
    </row>
    <row r="14" spans="1:17" ht="12.75">
      <c r="A14" s="142" t="e">
        <f>VLOOKUP(B14,'CAS List'!$E$2:$F$863,2,FALSE)</f>
        <v>#N/A</v>
      </c>
      <c r="B14" s="143"/>
      <c r="C14" s="10"/>
      <c r="D14" s="16" t="e">
        <f>IF(F14="y",E$5*C$3*(C14/100)*(1-('Usage Sheet'!$B$11/100)),E$5*C$3*(C14/100))</f>
        <v>#DIV/0!</v>
      </c>
      <c r="E14" s="16" t="e">
        <f>IF(F14="y",E$5*E$3*(C14/100)*(1-('Usage Sheet'!$B$11/100)),E$5*E$3*(C14/100))</f>
        <v>#DIV/0!</v>
      </c>
      <c r="F14" s="9"/>
      <c r="G14" s="4"/>
      <c r="H14" s="4"/>
      <c r="I14" s="126">
        <f t="shared" si="0"/>
        <v>0</v>
      </c>
      <c r="J14" s="127" t="e">
        <f t="shared" si="1"/>
        <v>#N/A</v>
      </c>
      <c r="K14" s="126">
        <f t="shared" si="1"/>
        <v>0</v>
      </c>
      <c r="L14" s="128" t="e">
        <f t="shared" si="2"/>
        <v>#DIV/0!</v>
      </c>
      <c r="M14" s="128" t="e">
        <f t="shared" si="2"/>
        <v>#DIV/0!</v>
      </c>
      <c r="O14" s="165" t="s">
        <v>64</v>
      </c>
      <c r="P14" s="160">
        <v>8.971529442613094E-06</v>
      </c>
      <c r="Q14" s="161">
        <v>0.026196865972430233</v>
      </c>
    </row>
    <row r="15" spans="1:17" ht="12.75">
      <c r="A15" s="142" t="e">
        <f>VLOOKUP(B15,'CAS List'!$E$2:$F$863,2,FALSE)</f>
        <v>#N/A</v>
      </c>
      <c r="B15" s="143"/>
      <c r="C15" s="10"/>
      <c r="D15" s="16" t="e">
        <f>IF(F15="y",E$5*C$3*(C15/100)*(1-('Usage Sheet'!$B$11/100)),E$5*C$3*(C15/100))</f>
        <v>#DIV/0!</v>
      </c>
      <c r="E15" s="16" t="e">
        <f>IF(F15="y",E$5*E$3*(C15/100)*(1-('Usage Sheet'!$B$11/100)),E$5*E$3*(C15/100))</f>
        <v>#DIV/0!</v>
      </c>
      <c r="F15" s="18"/>
      <c r="G15" s="4"/>
      <c r="H15" s="4"/>
      <c r="I15" s="126">
        <f t="shared" si="0"/>
        <v>0</v>
      </c>
      <c r="J15" s="127" t="e">
        <f t="shared" si="1"/>
        <v>#N/A</v>
      </c>
      <c r="K15" s="126">
        <f t="shared" si="1"/>
        <v>0</v>
      </c>
      <c r="L15" s="128" t="e">
        <f t="shared" si="2"/>
        <v>#DIV/0!</v>
      </c>
      <c r="M15" s="128" t="e">
        <f t="shared" si="2"/>
        <v>#DIV/0!</v>
      </c>
      <c r="O15" s="165" t="s">
        <v>689</v>
      </c>
      <c r="P15" s="160">
        <v>4.485764721306547E-05</v>
      </c>
      <c r="Q15" s="161">
        <v>0.1309843298621512</v>
      </c>
    </row>
    <row r="16" spans="1:17" ht="12.75">
      <c r="A16" s="142" t="e">
        <f>VLOOKUP(B16,'CAS List'!$E$2:$F$863,2,FALSE)</f>
        <v>#N/A</v>
      </c>
      <c r="B16" s="143"/>
      <c r="C16" s="10"/>
      <c r="D16" s="16" t="e">
        <f>IF(F16="y",E$5*C$3*(C16/100)*(1-('Usage Sheet'!$B$11/100)),E$5*C$3*(C16/100))</f>
        <v>#DIV/0!</v>
      </c>
      <c r="E16" s="16" t="e">
        <f>IF(F16="y",E$5*E$3*(C16/100)*(1-('Usage Sheet'!$B$11/100)),E$5*E$3*(C16/100))</f>
        <v>#DIV/0!</v>
      </c>
      <c r="F16" s="9"/>
      <c r="G16" s="4"/>
      <c r="H16" s="4"/>
      <c r="I16" s="126">
        <f t="shared" si="0"/>
        <v>0</v>
      </c>
      <c r="J16" s="127" t="e">
        <f t="shared" si="1"/>
        <v>#N/A</v>
      </c>
      <c r="K16" s="126">
        <f t="shared" si="1"/>
        <v>0</v>
      </c>
      <c r="L16" s="128" t="e">
        <f t="shared" si="2"/>
        <v>#DIV/0!</v>
      </c>
      <c r="M16" s="128" t="e">
        <f t="shared" si="2"/>
        <v>#DIV/0!</v>
      </c>
      <c r="O16" s="165" t="s">
        <v>152</v>
      </c>
      <c r="P16" s="160">
        <v>0.0012688305925981419</v>
      </c>
      <c r="Q16" s="161">
        <v>3.7049853303865747</v>
      </c>
    </row>
    <row r="17" spans="1:17" ht="12.75">
      <c r="A17" s="142" t="e">
        <f>VLOOKUP(B17,'CAS List'!$E$2:$F$863,2,FALSE)</f>
        <v>#N/A</v>
      </c>
      <c r="B17" s="143"/>
      <c r="C17" s="10"/>
      <c r="D17" s="16" t="e">
        <f>IF(F17="y",E$5*C$3*(C17/100)*(1-('Usage Sheet'!$B$11/100)),E$5*C$3*(C17/100))</f>
        <v>#DIV/0!</v>
      </c>
      <c r="E17" s="16" t="e">
        <f>IF(F17="y",E$5*E$3*(C17/100)*(1-('Usage Sheet'!$B$11/100)),E$5*E$3*(C17/100))</f>
        <v>#DIV/0!</v>
      </c>
      <c r="F17" s="9"/>
      <c r="G17" s="4"/>
      <c r="H17" s="4"/>
      <c r="I17" s="126">
        <f t="shared" si="0"/>
        <v>0</v>
      </c>
      <c r="J17" s="127" t="e">
        <f t="shared" si="1"/>
        <v>#N/A</v>
      </c>
      <c r="K17" s="126">
        <f t="shared" si="1"/>
        <v>0</v>
      </c>
      <c r="L17" s="128" t="e">
        <f t="shared" si="2"/>
        <v>#DIV/0!</v>
      </c>
      <c r="M17" s="128" t="e">
        <f t="shared" si="2"/>
        <v>#DIV/0!</v>
      </c>
      <c r="O17" s="165" t="s">
        <v>736</v>
      </c>
      <c r="P17" s="160">
        <v>0.011419475333383276</v>
      </c>
      <c r="Q17" s="161">
        <v>33.34486797347917</v>
      </c>
    </row>
    <row r="18" spans="1:17" ht="12.75">
      <c r="A18" s="142" t="e">
        <f>VLOOKUP(B18,'CAS List'!$E$2:$F$863,2,FALSE)</f>
        <v>#N/A</v>
      </c>
      <c r="B18" s="143"/>
      <c r="C18" s="10"/>
      <c r="D18" s="16" t="e">
        <f>IF(F18="y",E$5*C$3*(C18/100)*(1-('Usage Sheet'!$B$11/100)),E$5*C$3*(C18/100))</f>
        <v>#DIV/0!</v>
      </c>
      <c r="E18" s="16" t="e">
        <f>IF(F18="y",E$5*E$3*(C18/100)*(1-('Usage Sheet'!$B$11/100)),E$5*E$3*(C18/100))</f>
        <v>#DIV/0!</v>
      </c>
      <c r="F18" s="9"/>
      <c r="G18" s="4"/>
      <c r="H18" s="4"/>
      <c r="I18" s="126">
        <f t="shared" si="0"/>
        <v>0</v>
      </c>
      <c r="J18" s="127" t="e">
        <f t="shared" si="1"/>
        <v>#N/A</v>
      </c>
      <c r="K18" s="126">
        <f t="shared" si="1"/>
        <v>0</v>
      </c>
      <c r="L18" s="128" t="e">
        <f t="shared" si="2"/>
        <v>#DIV/0!</v>
      </c>
      <c r="M18" s="128" t="e">
        <f t="shared" si="2"/>
        <v>#DIV/0!</v>
      </c>
      <c r="O18" s="165" t="s">
        <v>747</v>
      </c>
      <c r="P18" s="160">
        <v>0.010150644740785135</v>
      </c>
      <c r="Q18" s="161">
        <v>29.639882643092598</v>
      </c>
    </row>
    <row r="19" spans="1:17" ht="12.75">
      <c r="A19" s="142" t="e">
        <f>VLOOKUP(B19,'CAS List'!$E$2:$F$863,2,FALSE)</f>
        <v>#N/A</v>
      </c>
      <c r="B19" s="143"/>
      <c r="C19" s="10"/>
      <c r="D19" s="16" t="e">
        <f>IF(F19="y",E$5*C$3*(C19/100)*(1-('Usage Sheet'!$B$11/100)),E$5*C$3*(C19/100))</f>
        <v>#DIV/0!</v>
      </c>
      <c r="E19" s="16" t="e">
        <f>IF(F19="y",E$5*E$3*(C19/100)*(1-('Usage Sheet'!$B$11/100)),E$5*E$3*(C19/100))</f>
        <v>#DIV/0!</v>
      </c>
      <c r="F19" s="9"/>
      <c r="G19" s="4"/>
      <c r="H19" s="4"/>
      <c r="I19" s="126">
        <f t="shared" si="0"/>
        <v>0</v>
      </c>
      <c r="J19" s="127" t="e">
        <f t="shared" si="1"/>
        <v>#N/A</v>
      </c>
      <c r="K19" s="126">
        <f t="shared" si="1"/>
        <v>0</v>
      </c>
      <c r="L19" s="128" t="e">
        <f t="shared" si="2"/>
        <v>#DIV/0!</v>
      </c>
      <c r="M19" s="128" t="e">
        <f t="shared" si="2"/>
        <v>#DIV/0!</v>
      </c>
      <c r="O19" s="165" t="s">
        <v>740</v>
      </c>
      <c r="P19" s="160">
        <v>8.971529442613094E-06</v>
      </c>
      <c r="Q19" s="161">
        <v>0.026196865972430233</v>
      </c>
    </row>
    <row r="20" spans="1:17" ht="12.75">
      <c r="A20" s="142" t="e">
        <f>VLOOKUP(B20,'CAS List'!$E$2:$F$863,2,FALSE)</f>
        <v>#N/A</v>
      </c>
      <c r="B20" s="143"/>
      <c r="C20" s="10"/>
      <c r="D20" s="16" t="e">
        <f>IF(F20="y",E$5*C$3*(C20/100)*(1-('Usage Sheet'!$B$11/100)),E$5*C$3*(C20/100))</f>
        <v>#DIV/0!</v>
      </c>
      <c r="E20" s="16" t="e">
        <f>IF(F20="y",E$5*E$3*(C20/100)*(1-('Usage Sheet'!$B$11/100)),E$5*E$3*(C20/100))</f>
        <v>#DIV/0!</v>
      </c>
      <c r="F20" s="9"/>
      <c r="G20" s="4"/>
      <c r="H20" s="4"/>
      <c r="I20" s="126">
        <f t="shared" si="0"/>
        <v>0</v>
      </c>
      <c r="J20" s="127" t="e">
        <f t="shared" si="1"/>
        <v>#N/A</v>
      </c>
      <c r="K20" s="126">
        <f t="shared" si="1"/>
        <v>0</v>
      </c>
      <c r="L20" s="128" t="e">
        <f t="shared" si="2"/>
        <v>#DIV/0!</v>
      </c>
      <c r="M20" s="128" t="e">
        <f t="shared" si="2"/>
        <v>#DIV/0!</v>
      </c>
      <c r="O20" s="165" t="s">
        <v>682</v>
      </c>
      <c r="P20" s="160">
        <v>8.971529442613094E-06</v>
      </c>
      <c r="Q20" s="161">
        <v>0.026196865972430233</v>
      </c>
    </row>
    <row r="21" spans="1:17" ht="12.75">
      <c r="A21" s="142" t="e">
        <f>VLOOKUP(B21,'CAS List'!$E$2:$F$863,2,FALSE)</f>
        <v>#N/A</v>
      </c>
      <c r="B21" s="143"/>
      <c r="C21" s="10"/>
      <c r="D21" s="16" t="e">
        <f>IF(F21="y",E$5*C$3*(C21/100)*(1-('Usage Sheet'!$B$11/100)),E$5*C$3*(C21/100))</f>
        <v>#DIV/0!</v>
      </c>
      <c r="E21" s="16" t="e">
        <f>IF(F21="y",E$5*E$3*(C21/100)*(1-('Usage Sheet'!$B$11/100)),E$5*E$3*(C21/100))</f>
        <v>#DIV/0!</v>
      </c>
      <c r="F21" s="9"/>
      <c r="G21" s="4"/>
      <c r="H21" s="4"/>
      <c r="I21" s="126">
        <f t="shared" si="0"/>
        <v>0</v>
      </c>
      <c r="J21" s="127" t="e">
        <f t="shared" si="1"/>
        <v>#N/A</v>
      </c>
      <c r="K21" s="126">
        <f t="shared" si="1"/>
        <v>0</v>
      </c>
      <c r="L21" s="128" t="e">
        <f t="shared" si="2"/>
        <v>#DIV/0!</v>
      </c>
      <c r="M21" s="128" t="e">
        <f t="shared" si="2"/>
        <v>#DIV/0!</v>
      </c>
      <c r="O21" s="165" t="s">
        <v>154</v>
      </c>
      <c r="P21" s="160">
        <v>8.074376498351784E-05</v>
      </c>
      <c r="Q21" s="161">
        <v>0.2357717937518721</v>
      </c>
    </row>
    <row r="22" spans="1:17" ht="12.75">
      <c r="A22" s="142" t="e">
        <f>VLOOKUP(B22,'CAS List'!$E$2:$F$863,2,FALSE)</f>
        <v>#N/A</v>
      </c>
      <c r="B22" s="143"/>
      <c r="C22" s="10"/>
      <c r="D22" s="16" t="e">
        <f>IF(F22="y",E$5*C$3*(C22/100)*(1-('Usage Sheet'!$B$11/100)),E$5*C$3*(C22/100))</f>
        <v>#DIV/0!</v>
      </c>
      <c r="E22" s="16" t="e">
        <f>IF(F22="y",E$5*E$3*(C22/100)*(1-('Usage Sheet'!$B$11/100)),E$5*E$3*(C22/100))</f>
        <v>#DIV/0!</v>
      </c>
      <c r="F22" s="9"/>
      <c r="G22" s="4"/>
      <c r="H22" s="4"/>
      <c r="I22" s="126">
        <f t="shared" si="0"/>
        <v>0</v>
      </c>
      <c r="J22" s="127" t="e">
        <f t="shared" si="1"/>
        <v>#N/A</v>
      </c>
      <c r="K22" s="126">
        <f t="shared" si="1"/>
        <v>0</v>
      </c>
      <c r="L22" s="128" t="e">
        <f t="shared" si="2"/>
        <v>#DIV/0!</v>
      </c>
      <c r="M22" s="128" t="e">
        <f t="shared" si="2"/>
        <v>#DIV/0!</v>
      </c>
      <c r="O22" s="165" t="s">
        <v>155</v>
      </c>
      <c r="P22" s="160">
        <v>7.177223554090475E-05</v>
      </c>
      <c r="Q22" s="161">
        <v>0.20957492777944187</v>
      </c>
    </row>
    <row r="23" spans="1:17" ht="12.75">
      <c r="A23" s="142" t="e">
        <f>VLOOKUP(B23,'CAS List'!$E$2:$F$863,2,FALSE)</f>
        <v>#N/A</v>
      </c>
      <c r="B23" s="143"/>
      <c r="C23" s="10"/>
      <c r="D23" s="16" t="e">
        <f>IF(F23="y",E$5*C$3*(C23/100)*(1-('Usage Sheet'!$B$11/100)),E$5*C$3*(C23/100))</f>
        <v>#DIV/0!</v>
      </c>
      <c r="E23" s="16" t="e">
        <f>IF(F23="y",E$5*E$3*(C23/100)*(1-('Usage Sheet'!$B$11/100)),E$5*E$3*(C23/100))</f>
        <v>#DIV/0!</v>
      </c>
      <c r="F23" s="18"/>
      <c r="G23" s="4"/>
      <c r="H23" s="4"/>
      <c r="I23" s="126">
        <f t="shared" si="0"/>
        <v>0</v>
      </c>
      <c r="J23" s="127" t="e">
        <f t="shared" si="1"/>
        <v>#N/A</v>
      </c>
      <c r="K23" s="126">
        <f t="shared" si="1"/>
        <v>0</v>
      </c>
      <c r="L23" s="128" t="e">
        <f t="shared" si="2"/>
        <v>#DIV/0!</v>
      </c>
      <c r="M23" s="128" t="e">
        <f t="shared" si="2"/>
        <v>#DIV/0!</v>
      </c>
      <c r="O23" s="165" t="s">
        <v>319</v>
      </c>
      <c r="P23" s="160">
        <v>6.280070609829166E-05</v>
      </c>
      <c r="Q23" s="161">
        <v>0.18337806180701166</v>
      </c>
    </row>
    <row r="24" spans="1:17" ht="12.75">
      <c r="A24" s="142" t="e">
        <f>VLOOKUP(B24,'CAS List'!$E$2:$F$863,2,FALSE)</f>
        <v>#N/A</v>
      </c>
      <c r="B24" s="143"/>
      <c r="C24" s="10"/>
      <c r="D24" s="16" t="e">
        <f>IF(F24="y",E$5*C$3*(C24/100)*(1-('Usage Sheet'!$B$11/100)),E$5*C$3*(C24/100))</f>
        <v>#DIV/0!</v>
      </c>
      <c r="E24" s="16" t="e">
        <f>IF(F24="y",E$5*E$3*(C24/100)*(1-('Usage Sheet'!$B$11/100)),E$5*E$3*(C24/100))</f>
        <v>#DIV/0!</v>
      </c>
      <c r="F24" s="18"/>
      <c r="G24" s="4"/>
      <c r="H24" s="4"/>
      <c r="I24" s="126">
        <f t="shared" si="0"/>
        <v>0</v>
      </c>
      <c r="J24" s="127" t="e">
        <f t="shared" si="1"/>
        <v>#N/A</v>
      </c>
      <c r="K24" s="126">
        <f t="shared" si="1"/>
        <v>0</v>
      </c>
      <c r="L24" s="128" t="e">
        <f t="shared" si="2"/>
        <v>#DIV/0!</v>
      </c>
      <c r="M24" s="128" t="e">
        <f t="shared" si="2"/>
        <v>#DIV/0!</v>
      </c>
      <c r="O24" s="165" t="s">
        <v>157</v>
      </c>
      <c r="P24" s="160">
        <v>0.008881814148186994</v>
      </c>
      <c r="Q24" s="161">
        <v>25.934897312706024</v>
      </c>
    </row>
    <row r="25" spans="1:17" ht="12.75">
      <c r="A25" s="142" t="e">
        <f>VLOOKUP(B25,'CAS List'!$E$2:$F$863,2,FALSE)</f>
        <v>#N/A</v>
      </c>
      <c r="B25" s="143"/>
      <c r="C25" s="10"/>
      <c r="D25" s="16" t="e">
        <f>IF(F25="y",E$5*C$3*(C25/100)*(1-('Usage Sheet'!$B$11/100)),E$5*C$3*(C25/100))</f>
        <v>#DIV/0!</v>
      </c>
      <c r="E25" s="16" t="e">
        <f>IF(F25="y",E$5*E$3*(C25/100)*(1-('Usage Sheet'!$B$11/100)),E$5*E$3*(C25/100))</f>
        <v>#DIV/0!</v>
      </c>
      <c r="F25" s="9"/>
      <c r="G25" s="4"/>
      <c r="H25" s="4"/>
      <c r="I25" s="126">
        <f t="shared" si="0"/>
        <v>0</v>
      </c>
      <c r="J25" s="127" t="e">
        <f t="shared" si="1"/>
        <v>#N/A</v>
      </c>
      <c r="K25" s="126">
        <f t="shared" si="1"/>
        <v>0</v>
      </c>
      <c r="L25" s="128" t="e">
        <f t="shared" si="2"/>
        <v>#DIV/0!</v>
      </c>
      <c r="M25" s="128" t="e">
        <f t="shared" si="2"/>
        <v>#DIV/0!</v>
      </c>
      <c r="O25" s="165" t="s">
        <v>741</v>
      </c>
      <c r="P25" s="160">
        <v>5.3829176655678566E-05</v>
      </c>
      <c r="Q25" s="161">
        <v>0.1571811958345814</v>
      </c>
    </row>
    <row r="26" spans="1:17" ht="12.75">
      <c r="A26" s="142" t="e">
        <f>VLOOKUP(B26,'CAS List'!$E$2:$F$863,2,FALSE)</f>
        <v>#N/A</v>
      </c>
      <c r="B26" s="143"/>
      <c r="C26" s="10"/>
      <c r="D26" s="16" t="e">
        <f>IF(F26="y",E$5*C$3*(C26/100)*(1-('Usage Sheet'!$B$11/100)),E$5*C$3*(C26/100))</f>
        <v>#DIV/0!</v>
      </c>
      <c r="E26" s="16" t="e">
        <f>IF(F26="y",E$5*E$3*(C26/100)*(1-('Usage Sheet'!$B$11/100)),E$5*E$3*(C26/100))</f>
        <v>#DIV/0!</v>
      </c>
      <c r="F26" s="18"/>
      <c r="G26" s="4"/>
      <c r="H26" s="4"/>
      <c r="I26" s="126">
        <f t="shared" si="0"/>
        <v>0</v>
      </c>
      <c r="J26" s="127" t="e">
        <f t="shared" si="1"/>
        <v>#N/A</v>
      </c>
      <c r="K26" s="126">
        <f t="shared" si="1"/>
        <v>0</v>
      </c>
      <c r="L26" s="128" t="e">
        <f t="shared" si="2"/>
        <v>#DIV/0!</v>
      </c>
      <c r="M26" s="128" t="e">
        <f t="shared" si="2"/>
        <v>#DIV/0!</v>
      </c>
      <c r="O26" s="165" t="s">
        <v>158</v>
      </c>
      <c r="P26" s="160">
        <v>4.485764721306547E-05</v>
      </c>
      <c r="Q26" s="161">
        <v>0.1309843298621512</v>
      </c>
    </row>
    <row r="27" spans="1:17" ht="12.75">
      <c r="A27" s="142" t="e">
        <f>VLOOKUP(B27,'CAS List'!$E$2:$F$863,2,FALSE)</f>
        <v>#N/A</v>
      </c>
      <c r="B27" s="143"/>
      <c r="C27" s="10"/>
      <c r="D27" s="16" t="e">
        <f>IF(F27="y",E$5*C$3*(C27/100)*(1-('Usage Sheet'!$B$11/100)),E$5*C$3*(C27/100))</f>
        <v>#DIV/0!</v>
      </c>
      <c r="E27" s="16" t="e">
        <f>IF(F27="y",E$5*E$3*(C27/100)*(1-('Usage Sheet'!$B$11/100)),E$5*E$3*(C27/100))</f>
        <v>#DIV/0!</v>
      </c>
      <c r="F27" s="9"/>
      <c r="G27" s="4"/>
      <c r="H27" s="4"/>
      <c r="I27" s="126">
        <f t="shared" si="0"/>
        <v>0</v>
      </c>
      <c r="J27" s="127" t="e">
        <f t="shared" si="1"/>
        <v>#N/A</v>
      </c>
      <c r="K27" s="126">
        <f t="shared" si="1"/>
        <v>0</v>
      </c>
      <c r="L27" s="128" t="e">
        <f t="shared" si="2"/>
        <v>#DIV/0!</v>
      </c>
      <c r="M27" s="128" t="e">
        <f t="shared" si="2"/>
        <v>#DIV/0!</v>
      </c>
      <c r="O27" s="165" t="s">
        <v>159</v>
      </c>
      <c r="P27" s="160">
        <v>0.007612983555588851</v>
      </c>
      <c r="Q27" s="161">
        <v>22.229911982319447</v>
      </c>
    </row>
    <row r="28" spans="9:17" ht="12.75">
      <c r="I28" s="25">
        <f aca="true" t="shared" si="3" ref="I28:I47">$A$33</f>
        <v>0</v>
      </c>
      <c r="J28" s="114" t="e">
        <f aca="true" t="shared" si="4" ref="J28:K47">A35</f>
        <v>#N/A</v>
      </c>
      <c r="K28" s="25">
        <f t="shared" si="4"/>
        <v>0</v>
      </c>
      <c r="L28" s="27" t="e">
        <f aca="true" t="shared" si="5" ref="L28:M47">D35</f>
        <v>#DIV/0!</v>
      </c>
      <c r="M28" s="27" t="e">
        <f t="shared" si="5"/>
        <v>#DIV/0!</v>
      </c>
      <c r="O28" s="165" t="s">
        <v>518</v>
      </c>
      <c r="P28" s="160">
        <v>0.00634415296299071</v>
      </c>
      <c r="Q28" s="161">
        <v>18.524926651932873</v>
      </c>
    </row>
    <row r="29" spans="1:17" ht="26.25">
      <c r="A29" s="13" t="str">
        <f>'Usage Sheet'!$A$34</f>
        <v>Thinner/Reducer 4</v>
      </c>
      <c r="F29" s="7" t="s">
        <v>51</v>
      </c>
      <c r="G29" s="2" t="s">
        <v>60</v>
      </c>
      <c r="I29" s="25">
        <f t="shared" si="3"/>
        <v>0</v>
      </c>
      <c r="J29" s="114" t="e">
        <f t="shared" si="4"/>
        <v>#N/A</v>
      </c>
      <c r="K29" s="25">
        <f t="shared" si="4"/>
        <v>0</v>
      </c>
      <c r="L29" s="27" t="e">
        <f t="shared" si="5"/>
        <v>#DIV/0!</v>
      </c>
      <c r="M29" s="27" t="e">
        <f t="shared" si="5"/>
        <v>#DIV/0!</v>
      </c>
      <c r="O29" s="165" t="s">
        <v>395</v>
      </c>
      <c r="P29" s="160">
        <v>0.0050753223703925675</v>
      </c>
      <c r="Q29" s="161">
        <v>14.819941321546299</v>
      </c>
    </row>
    <row r="30" spans="1:17" ht="12.75">
      <c r="A30" s="6" t="s">
        <v>4</v>
      </c>
      <c r="B30" s="1" t="s">
        <v>5</v>
      </c>
      <c r="C30" s="153" t="e">
        <f>'Usage Sheet'!$J$34</f>
        <v>#DIV/0!</v>
      </c>
      <c r="D30" s="6" t="s">
        <v>6</v>
      </c>
      <c r="E30" s="153" t="e">
        <f>'Usage Sheet'!$K$34</f>
        <v>#DIV/0!</v>
      </c>
      <c r="F30" s="8"/>
      <c r="G30" s="8"/>
      <c r="I30" s="25">
        <f t="shared" si="3"/>
        <v>0</v>
      </c>
      <c r="J30" s="114" t="e">
        <f t="shared" si="4"/>
        <v>#N/A</v>
      </c>
      <c r="K30" s="25">
        <f t="shared" si="4"/>
        <v>0</v>
      </c>
      <c r="L30" s="27" t="e">
        <f t="shared" si="5"/>
        <v>#DIV/0!</v>
      </c>
      <c r="M30" s="27" t="e">
        <f t="shared" si="5"/>
        <v>#DIV/0!</v>
      </c>
      <c r="O30" s="165" t="s">
        <v>160</v>
      </c>
      <c r="P30" s="160">
        <v>0.0038064917777944256</v>
      </c>
      <c r="Q30" s="161">
        <v>11.114955991159723</v>
      </c>
    </row>
    <row r="31" spans="1:17" ht="12.75">
      <c r="A31" s="6" t="s">
        <v>8</v>
      </c>
      <c r="C31" s="6" t="s">
        <v>7</v>
      </c>
      <c r="E31" s="6" t="s">
        <v>13</v>
      </c>
      <c r="I31" s="25">
        <f t="shared" si="3"/>
        <v>0</v>
      </c>
      <c r="J31" s="114" t="e">
        <f t="shared" si="4"/>
        <v>#N/A</v>
      </c>
      <c r="K31" s="25">
        <f t="shared" si="4"/>
        <v>0</v>
      </c>
      <c r="L31" s="27" t="e">
        <f t="shared" si="5"/>
        <v>#DIV/0!</v>
      </c>
      <c r="M31" s="27" t="e">
        <f t="shared" si="5"/>
        <v>#DIV/0!</v>
      </c>
      <c r="O31" s="165" t="s">
        <v>161</v>
      </c>
      <c r="P31" s="160">
        <v>0.0025376611851962837</v>
      </c>
      <c r="Q31" s="161">
        <v>7.4099706607731495</v>
      </c>
    </row>
    <row r="32" spans="1:17" ht="12.75">
      <c r="A32" s="8"/>
      <c r="C32" s="8"/>
      <c r="E32" s="22">
        <f>IF(A32="",C32*8.34,A32)</f>
        <v>0</v>
      </c>
      <c r="I32" s="25">
        <f t="shared" si="3"/>
        <v>0</v>
      </c>
      <c r="J32" s="114" t="e">
        <f t="shared" si="4"/>
        <v>#N/A</v>
      </c>
      <c r="K32" s="25">
        <f t="shared" si="4"/>
        <v>0</v>
      </c>
      <c r="L32" s="27" t="e">
        <f t="shared" si="5"/>
        <v>#DIV/0!</v>
      </c>
      <c r="M32" s="27" t="e">
        <f t="shared" si="5"/>
        <v>#DIV/0!</v>
      </c>
      <c r="O32" s="165" t="s">
        <v>162</v>
      </c>
      <c r="P32" s="160">
        <v>0.0012688305925981419</v>
      </c>
      <c r="Q32" s="161">
        <v>3.7049853303865747</v>
      </c>
    </row>
    <row r="33" spans="1:17" ht="15.75">
      <c r="A33" s="12">
        <f>'Usage Sheet'!$B$34</f>
        <v>0</v>
      </c>
      <c r="I33" s="25">
        <f t="shared" si="3"/>
        <v>0</v>
      </c>
      <c r="J33" s="114" t="e">
        <f t="shared" si="4"/>
        <v>#N/A</v>
      </c>
      <c r="K33" s="25">
        <f t="shared" si="4"/>
        <v>0</v>
      </c>
      <c r="L33" s="27" t="e">
        <f t="shared" si="5"/>
        <v>#DIV/0!</v>
      </c>
      <c r="M33" s="27" t="e">
        <f t="shared" si="5"/>
        <v>#DIV/0!</v>
      </c>
      <c r="O33" s="165" t="s">
        <v>163</v>
      </c>
      <c r="P33" s="160">
        <v>0.011419475333383276</v>
      </c>
      <c r="Q33" s="161">
        <v>33.34486797347917</v>
      </c>
    </row>
    <row r="34" spans="1:17" s="5" customFormat="1" ht="12.75">
      <c r="A34" s="2" t="s">
        <v>9</v>
      </c>
      <c r="B34" t="s">
        <v>50</v>
      </c>
      <c r="C34" s="2" t="s">
        <v>10</v>
      </c>
      <c r="D34" s="2" t="s">
        <v>11</v>
      </c>
      <c r="E34" s="2" t="s">
        <v>12</v>
      </c>
      <c r="F34" s="2" t="s">
        <v>14</v>
      </c>
      <c r="H34" s="4"/>
      <c r="I34" s="25">
        <f t="shared" si="3"/>
        <v>0</v>
      </c>
      <c r="J34" s="114" t="e">
        <f t="shared" si="4"/>
        <v>#N/A</v>
      </c>
      <c r="K34" s="25">
        <f t="shared" si="4"/>
        <v>0</v>
      </c>
      <c r="L34" s="27" t="e">
        <f t="shared" si="5"/>
        <v>#DIV/0!</v>
      </c>
      <c r="M34" s="27" t="e">
        <f t="shared" si="5"/>
        <v>#DIV/0!</v>
      </c>
      <c r="O34" s="165" t="s">
        <v>164</v>
      </c>
      <c r="P34" s="160">
        <v>0.010150644740785135</v>
      </c>
      <c r="Q34" s="161">
        <v>29.639882643092598</v>
      </c>
    </row>
    <row r="35" spans="1:17" s="5" customFormat="1" ht="12.75">
      <c r="A35" s="142" t="e">
        <f>VLOOKUP(B35,'CAS List'!$E$2:$F$863,2,FALSE)</f>
        <v>#N/A</v>
      </c>
      <c r="B35" s="143"/>
      <c r="C35" s="10"/>
      <c r="D35" s="16" t="e">
        <f>IF(F35="y",E$32*C$30*(C35/100)*(1-('Usage Sheet'!$B$11/100)),E$32*C$30*(C35/100))</f>
        <v>#DIV/0!</v>
      </c>
      <c r="E35" s="16" t="e">
        <f>IF(F35="y",E$32*E$30*(C35/100)*(1-('Usage Sheet'!$B$11/100)),E$32*E$30*(C35/100))</f>
        <v>#DIV/0!</v>
      </c>
      <c r="F35" s="9"/>
      <c r="G35" s="21">
        <v>1</v>
      </c>
      <c r="H35" s="4"/>
      <c r="I35" s="25">
        <f t="shared" si="3"/>
        <v>0</v>
      </c>
      <c r="J35" s="114" t="e">
        <f t="shared" si="4"/>
        <v>#N/A</v>
      </c>
      <c r="K35" s="25">
        <f t="shared" si="4"/>
        <v>0</v>
      </c>
      <c r="L35" s="27" t="e">
        <f t="shared" si="5"/>
        <v>#DIV/0!</v>
      </c>
      <c r="M35" s="27" t="e">
        <f t="shared" si="5"/>
        <v>#DIV/0!</v>
      </c>
      <c r="O35" s="165" t="s">
        <v>607</v>
      </c>
      <c r="P35" s="160">
        <v>0.00634415296299071</v>
      </c>
      <c r="Q35" s="161">
        <v>18.524926651932873</v>
      </c>
    </row>
    <row r="36" spans="1:17" s="5" customFormat="1" ht="12.75">
      <c r="A36" s="142" t="e">
        <f>VLOOKUP(B36,'CAS List'!$E$2:$F$863,2,FALSE)</f>
        <v>#N/A</v>
      </c>
      <c r="B36" s="143"/>
      <c r="C36" s="19"/>
      <c r="D36" s="16" t="e">
        <f>IF(F36="y",E$32*C$30*(C36/100)*(1-('Usage Sheet'!$B$11/100)),E$32*C$30*(C36/100))</f>
        <v>#DIV/0!</v>
      </c>
      <c r="E36" s="16" t="e">
        <f>IF(F36="y",E$32*E$30*(C36/100)*(1-('Usage Sheet'!$B$11/100)),E$32*E$30*(C36/100))</f>
        <v>#DIV/0!</v>
      </c>
      <c r="F36" s="9"/>
      <c r="G36" s="21">
        <v>2</v>
      </c>
      <c r="H36" s="4"/>
      <c r="I36" s="25">
        <f t="shared" si="3"/>
        <v>0</v>
      </c>
      <c r="J36" s="114" t="e">
        <f t="shared" si="4"/>
        <v>#N/A</v>
      </c>
      <c r="K36" s="25">
        <f t="shared" si="4"/>
        <v>0</v>
      </c>
      <c r="L36" s="27" t="e">
        <f t="shared" si="5"/>
        <v>#DIV/0!</v>
      </c>
      <c r="M36" s="27" t="e">
        <f t="shared" si="5"/>
        <v>#DIV/0!</v>
      </c>
      <c r="O36" s="165" t="s">
        <v>606</v>
      </c>
      <c r="P36" s="160">
        <v>0.007612983555588851</v>
      </c>
      <c r="Q36" s="161">
        <v>22.229911982319447</v>
      </c>
    </row>
    <row r="37" spans="1:17" s="5" customFormat="1" ht="12.75">
      <c r="A37" s="142" t="e">
        <f>VLOOKUP(B37,'CAS List'!$E$2:$F$863,2,FALSE)</f>
        <v>#N/A</v>
      </c>
      <c r="B37" s="143"/>
      <c r="C37" s="19"/>
      <c r="D37" s="16" t="e">
        <f>IF(F37="y",E$32*C$30*(C37/100)*(1-('Usage Sheet'!$B$11/100)),E$32*C$30*(C37/100))</f>
        <v>#DIV/0!</v>
      </c>
      <c r="E37" s="16" t="e">
        <f>IF(F37="y",E$32*E$30*(C37/100)*(1-('Usage Sheet'!$B$11/100)),E$32*E$30*(C37/100))</f>
        <v>#DIV/0!</v>
      </c>
      <c r="F37" s="9"/>
      <c r="G37" s="21">
        <v>3</v>
      </c>
      <c r="H37" s="4"/>
      <c r="I37" s="25">
        <f t="shared" si="3"/>
        <v>0</v>
      </c>
      <c r="J37" s="114" t="e">
        <f t="shared" si="4"/>
        <v>#N/A</v>
      </c>
      <c r="K37" s="25">
        <f t="shared" si="4"/>
        <v>0</v>
      </c>
      <c r="L37" s="27" t="e">
        <f t="shared" si="5"/>
        <v>#DIV/0!</v>
      </c>
      <c r="M37" s="27" t="e">
        <f t="shared" si="5"/>
        <v>#DIV/0!</v>
      </c>
      <c r="O37" s="165" t="s">
        <v>165</v>
      </c>
      <c r="P37" s="160">
        <v>0.008881814148186994</v>
      </c>
      <c r="Q37" s="161">
        <v>25.934897312706024</v>
      </c>
    </row>
    <row r="38" spans="1:17" s="5" customFormat="1" ht="12.75">
      <c r="A38" s="142" t="e">
        <f>VLOOKUP(B38,'CAS List'!$E$2:$F$863,2,FALSE)</f>
        <v>#N/A</v>
      </c>
      <c r="B38" s="143"/>
      <c r="C38" s="19"/>
      <c r="D38" s="16" t="e">
        <f>IF(F38="y",E$32*C$30*(C38/100)*(1-('Usage Sheet'!$B$11/100)),E$32*C$30*(C38/100))</f>
        <v>#DIV/0!</v>
      </c>
      <c r="E38" s="16" t="e">
        <f>IF(F38="y",E$32*E$30*(C38/100)*(1-('Usage Sheet'!$B$11/100)),E$32*E$30*(C38/100))</f>
        <v>#DIV/0!</v>
      </c>
      <c r="F38" s="18"/>
      <c r="G38" s="21">
        <v>4</v>
      </c>
      <c r="H38" s="4"/>
      <c r="I38" s="25">
        <f t="shared" si="3"/>
        <v>0</v>
      </c>
      <c r="J38" s="114" t="e">
        <f t="shared" si="4"/>
        <v>#N/A</v>
      </c>
      <c r="K38" s="25">
        <f t="shared" si="4"/>
        <v>0</v>
      </c>
      <c r="L38" s="27" t="e">
        <f t="shared" si="5"/>
        <v>#DIV/0!</v>
      </c>
      <c r="M38" s="27" t="e">
        <f t="shared" si="5"/>
        <v>#DIV/0!</v>
      </c>
      <c r="O38" s="165" t="s">
        <v>166</v>
      </c>
      <c r="P38" s="160">
        <v>0.010150644740785135</v>
      </c>
      <c r="Q38" s="161">
        <v>29.639882643092598</v>
      </c>
    </row>
    <row r="39" spans="1:17" s="5" customFormat="1" ht="12.75">
      <c r="A39" s="142" t="e">
        <f>VLOOKUP(B39,'CAS List'!$E$2:$F$863,2,FALSE)</f>
        <v>#N/A</v>
      </c>
      <c r="B39" s="143"/>
      <c r="C39" s="19"/>
      <c r="D39" s="16" t="e">
        <f>IF(F39="y",E$32*C$30*(C39/100)*(1-('Usage Sheet'!$B$11/100)),E$32*C$30*(C39/100))</f>
        <v>#DIV/0!</v>
      </c>
      <c r="E39" s="16" t="e">
        <f>IF(F39="y",E$32*E$30*(C39/100)*(1-('Usage Sheet'!$B$11/100)),E$32*E$30*(C39/100))</f>
        <v>#DIV/0!</v>
      </c>
      <c r="F39" s="9"/>
      <c r="G39" s="21">
        <v>5</v>
      </c>
      <c r="H39" s="4"/>
      <c r="I39" s="25">
        <f t="shared" si="3"/>
        <v>0</v>
      </c>
      <c r="J39" s="114" t="e">
        <f t="shared" si="4"/>
        <v>#N/A</v>
      </c>
      <c r="K39" s="25">
        <f t="shared" si="4"/>
        <v>0</v>
      </c>
      <c r="L39" s="27" t="e">
        <f t="shared" si="5"/>
        <v>#DIV/0!</v>
      </c>
      <c r="M39" s="27" t="e">
        <f t="shared" si="5"/>
        <v>#DIV/0!</v>
      </c>
      <c r="O39" s="165" t="s">
        <v>501</v>
      </c>
      <c r="P39" s="160">
        <v>0.011419475333383276</v>
      </c>
      <c r="Q39" s="161">
        <v>33.34486797347917</v>
      </c>
    </row>
    <row r="40" spans="1:17" s="5" customFormat="1" ht="12.75">
      <c r="A40" s="142" t="e">
        <f>VLOOKUP(B40,'CAS List'!$E$2:$F$863,2,FALSE)</f>
        <v>#N/A</v>
      </c>
      <c r="B40" s="143"/>
      <c r="C40" s="10"/>
      <c r="D40" s="16" t="e">
        <f>IF(F40="y",E$32*C$30*(C40/100)*(1-('Usage Sheet'!$B$11/100)),E$32*C$30*(C40/100))</f>
        <v>#DIV/0!</v>
      </c>
      <c r="E40" s="16" t="e">
        <f>IF(F40="y",E$32*E$30*(C40/100)*(1-('Usage Sheet'!$B$11/100)),E$32*E$30*(C40/100))</f>
        <v>#DIV/0!</v>
      </c>
      <c r="F40" s="9"/>
      <c r="G40" s="21">
        <v>6</v>
      </c>
      <c r="H40" s="4"/>
      <c r="I40" s="25">
        <f t="shared" si="3"/>
        <v>0</v>
      </c>
      <c r="J40" s="114" t="e">
        <f t="shared" si="4"/>
        <v>#N/A</v>
      </c>
      <c r="K40" s="25">
        <f t="shared" si="4"/>
        <v>0</v>
      </c>
      <c r="L40" s="27" t="e">
        <f t="shared" si="5"/>
        <v>#DIV/0!</v>
      </c>
      <c r="M40" s="27" t="e">
        <f t="shared" si="5"/>
        <v>#DIV/0!</v>
      </c>
      <c r="O40" s="165" t="s">
        <v>168</v>
      </c>
      <c r="P40" s="160">
        <v>3.5886117770452375E-05</v>
      </c>
      <c r="Q40" s="161">
        <v>0.10478746388972093</v>
      </c>
    </row>
    <row r="41" spans="1:17" s="5" customFormat="1" ht="12.75">
      <c r="A41" s="142" t="e">
        <f>VLOOKUP(B41,'CAS List'!$E$2:$F$863,2,FALSE)</f>
        <v>#N/A</v>
      </c>
      <c r="B41" s="143"/>
      <c r="C41" s="10"/>
      <c r="D41" s="16" t="e">
        <f>IF(F41="y",E$32*C$30*(C41/100)*(1-('Usage Sheet'!$B$11/100)),E$32*C$30*(C41/100))</f>
        <v>#DIV/0!</v>
      </c>
      <c r="E41" s="16" t="e">
        <f>IF(F41="y",E$32*E$30*(C41/100)*(1-('Usage Sheet'!$B$11/100)),E$32*E$30*(C41/100))</f>
        <v>#DIV/0!</v>
      </c>
      <c r="F41" s="9"/>
      <c r="G41" s="21">
        <v>7</v>
      </c>
      <c r="H41" s="4"/>
      <c r="I41" s="25">
        <f t="shared" si="3"/>
        <v>0</v>
      </c>
      <c r="J41" s="114" t="e">
        <f t="shared" si="4"/>
        <v>#N/A</v>
      </c>
      <c r="K41" s="25">
        <f t="shared" si="4"/>
        <v>0</v>
      </c>
      <c r="L41" s="27" t="e">
        <f t="shared" si="5"/>
        <v>#DIV/0!</v>
      </c>
      <c r="M41" s="27" t="e">
        <f t="shared" si="5"/>
        <v>#DIV/0!</v>
      </c>
      <c r="O41" s="165" t="s">
        <v>77</v>
      </c>
      <c r="P41" s="160">
        <v>2.6914588327839283E-05</v>
      </c>
      <c r="Q41" s="161">
        <v>0.0785905979172907</v>
      </c>
    </row>
    <row r="42" spans="1:17" s="5" customFormat="1" ht="12.75">
      <c r="A42" s="142" t="e">
        <f>VLOOKUP(B42,'CAS List'!$E$2:$F$863,2,FALSE)</f>
        <v>#N/A</v>
      </c>
      <c r="B42" s="143"/>
      <c r="C42" s="10"/>
      <c r="D42" s="16" t="e">
        <f>IF(F42="y",E$32*C$30*(C42/100)*(1-('Usage Sheet'!$B$11/100)),E$32*C$30*(C42/100))</f>
        <v>#DIV/0!</v>
      </c>
      <c r="E42" s="16" t="e">
        <f>IF(F42="y",E$32*E$30*(C42/100)*(1-('Usage Sheet'!$B$11/100)),E$32*E$30*(C42/100))</f>
        <v>#DIV/0!</v>
      </c>
      <c r="F42" s="18"/>
      <c r="G42" s="21">
        <v>8</v>
      </c>
      <c r="H42" s="4"/>
      <c r="I42" s="25">
        <f t="shared" si="3"/>
        <v>0</v>
      </c>
      <c r="J42" s="114" t="e">
        <f t="shared" si="4"/>
        <v>#N/A</v>
      </c>
      <c r="K42" s="25">
        <f t="shared" si="4"/>
        <v>0</v>
      </c>
      <c r="L42" s="27" t="e">
        <f t="shared" si="5"/>
        <v>#DIV/0!</v>
      </c>
      <c r="M42" s="27" t="e">
        <f t="shared" si="5"/>
        <v>#DIV/0!</v>
      </c>
      <c r="O42" s="165" t="s">
        <v>172</v>
      </c>
      <c r="P42" s="160">
        <v>1.7943058885226187E-05</v>
      </c>
      <c r="Q42" s="161">
        <v>0.05239373194486047</v>
      </c>
    </row>
    <row r="43" spans="1:17" s="5" customFormat="1" ht="12.75">
      <c r="A43" s="142" t="e">
        <f>VLOOKUP(B43,'CAS List'!$E$2:$F$863,2,FALSE)</f>
        <v>#N/A</v>
      </c>
      <c r="B43" s="143"/>
      <c r="C43" s="10"/>
      <c r="D43" s="16" t="e">
        <f>IF(F43="y",E$32*C$30*(C43/100)*(1-('Usage Sheet'!$B$11/100)),E$32*C$30*(C43/100))</f>
        <v>#DIV/0!</v>
      </c>
      <c r="E43" s="16" t="e">
        <f>IF(F43="y",E$32*E$30*(C43/100)*(1-('Usage Sheet'!$B$11/100)),E$32*E$30*(C43/100))</f>
        <v>#DIV/0!</v>
      </c>
      <c r="F43" s="9"/>
      <c r="G43" s="21">
        <v>9</v>
      </c>
      <c r="H43" s="4"/>
      <c r="I43" s="25">
        <f t="shared" si="3"/>
        <v>0</v>
      </c>
      <c r="J43" s="114" t="e">
        <f t="shared" si="4"/>
        <v>#N/A</v>
      </c>
      <c r="K43" s="25">
        <f t="shared" si="4"/>
        <v>0</v>
      </c>
      <c r="L43" s="27" t="e">
        <f t="shared" si="5"/>
        <v>#DIV/0!</v>
      </c>
      <c r="M43" s="27" t="e">
        <f t="shared" si="5"/>
        <v>#DIV/0!</v>
      </c>
      <c r="O43" s="165" t="s">
        <v>323</v>
      </c>
      <c r="P43" s="160">
        <v>0.08202541204674858</v>
      </c>
      <c r="Q43" s="161">
        <v>239.51420317650587</v>
      </c>
    </row>
    <row r="44" spans="1:17" s="5" customFormat="1" ht="12.75">
      <c r="A44" s="142" t="e">
        <f>VLOOKUP(B44,'CAS List'!$E$2:$F$863,2,FALSE)</f>
        <v>#N/A</v>
      </c>
      <c r="B44" s="143"/>
      <c r="C44" s="10"/>
      <c r="D44" s="16" t="e">
        <f>IF(F44="y",E$32*C$30*(C44/100)*(1-('Usage Sheet'!$B$11/100)),E$32*C$30*(C44/100))</f>
        <v>#DIV/0!</v>
      </c>
      <c r="E44" s="16" t="e">
        <f>IF(F44="y",E$32*E$30*(C44/100)*(1-('Usage Sheet'!$B$11/100)),E$32*E$30*(C44/100))</f>
        <v>#DIV/0!</v>
      </c>
      <c r="F44" s="9"/>
      <c r="G44" s="21">
        <v>10</v>
      </c>
      <c r="H44" s="4"/>
      <c r="I44" s="25">
        <f t="shared" si="3"/>
        <v>0</v>
      </c>
      <c r="J44" s="114" t="e">
        <f t="shared" si="4"/>
        <v>#N/A</v>
      </c>
      <c r="K44" s="25">
        <f t="shared" si="4"/>
        <v>0</v>
      </c>
      <c r="L44" s="27" t="e">
        <f t="shared" si="5"/>
        <v>#DIV/0!</v>
      </c>
      <c r="M44" s="27" t="e">
        <f t="shared" si="5"/>
        <v>#DIV/0!</v>
      </c>
      <c r="O44" s="165" t="s">
        <v>65</v>
      </c>
      <c r="P44" s="160">
        <v>8.971529442613094E-06</v>
      </c>
      <c r="Q44" s="161">
        <v>0.026196865972430233</v>
      </c>
    </row>
    <row r="45" spans="1:17" s="5" customFormat="1" ht="12.75">
      <c r="A45" s="142" t="e">
        <f>VLOOKUP(B45,'CAS List'!$E$2:$F$863,2,FALSE)</f>
        <v>#N/A</v>
      </c>
      <c r="B45" s="143"/>
      <c r="C45" s="10"/>
      <c r="D45" s="16" t="e">
        <f>IF(F45="y",E$32*C$30*(C45/100)*(1-('Usage Sheet'!$B$11/100)),E$32*C$30*(C45/100))</f>
        <v>#DIV/0!</v>
      </c>
      <c r="E45" s="16" t="e">
        <f>IF(F45="y",E$32*E$30*(C45/100)*(1-('Usage Sheet'!$B$11/100)),E$32*E$30*(C45/100))</f>
        <v>#DIV/0!</v>
      </c>
      <c r="F45" s="9"/>
      <c r="G45" s="21">
        <v>11</v>
      </c>
      <c r="H45" s="4"/>
      <c r="I45" s="25">
        <f t="shared" si="3"/>
        <v>0</v>
      </c>
      <c r="J45" s="114" t="e">
        <f t="shared" si="4"/>
        <v>#N/A</v>
      </c>
      <c r="K45" s="25">
        <f t="shared" si="4"/>
        <v>0</v>
      </c>
      <c r="L45" s="27" t="e">
        <f t="shared" si="5"/>
        <v>#DIV/0!</v>
      </c>
      <c r="M45" s="27" t="e">
        <f t="shared" si="5"/>
        <v>#DIV/0!</v>
      </c>
      <c r="O45" s="165" t="s">
        <v>183</v>
      </c>
      <c r="P45" s="160">
        <v>8.074376498351784E-05</v>
      </c>
      <c r="Q45" s="161">
        <v>0.2357717937518721</v>
      </c>
    </row>
    <row r="46" spans="1:17" s="5" customFormat="1" ht="12.75">
      <c r="A46" s="142" t="e">
        <f>VLOOKUP(B46,'CAS List'!$E$2:$F$863,2,FALSE)</f>
        <v>#N/A</v>
      </c>
      <c r="B46" s="143"/>
      <c r="C46" s="10"/>
      <c r="D46" s="16" t="e">
        <f>IF(F46="y",E$32*C$30*(C46/100)*(1-('Usage Sheet'!$B$11/100)),E$32*C$30*(C46/100))</f>
        <v>#DIV/0!</v>
      </c>
      <c r="E46" s="16" t="e">
        <f>IF(F46="y",E$32*E$30*(C46/100)*(1-('Usage Sheet'!$B$11/100)),E$32*E$30*(C46/100))</f>
        <v>#DIV/0!</v>
      </c>
      <c r="F46" s="9"/>
      <c r="G46" s="21">
        <v>12</v>
      </c>
      <c r="H46" s="4"/>
      <c r="I46" s="25">
        <f t="shared" si="3"/>
        <v>0</v>
      </c>
      <c r="J46" s="114" t="e">
        <f t="shared" si="4"/>
        <v>#N/A</v>
      </c>
      <c r="K46" s="25">
        <f t="shared" si="4"/>
        <v>0</v>
      </c>
      <c r="L46" s="27" t="e">
        <f t="shared" si="5"/>
        <v>#DIV/0!</v>
      </c>
      <c r="M46" s="27" t="e">
        <f t="shared" si="5"/>
        <v>#DIV/0!</v>
      </c>
      <c r="O46" s="165" t="s">
        <v>184</v>
      </c>
      <c r="P46" s="160">
        <v>7.177223554090475E-05</v>
      </c>
      <c r="Q46" s="161">
        <v>0.20957492777944187</v>
      </c>
    </row>
    <row r="47" spans="1:17" s="5" customFormat="1" ht="12.75">
      <c r="A47" s="142" t="e">
        <f>VLOOKUP(B47,'CAS List'!$E$2:$F$863,2,FALSE)</f>
        <v>#N/A</v>
      </c>
      <c r="B47" s="143"/>
      <c r="C47" s="10"/>
      <c r="D47" s="16" t="e">
        <f>IF(F47="y",E$32*C$30*(C47/100)*(1-('Usage Sheet'!$B$11/100)),E$32*C$30*(C47/100))</f>
        <v>#DIV/0!</v>
      </c>
      <c r="E47" s="16" t="e">
        <f>IF(F47="y",E$32*E$30*(C47/100)*(1-('Usage Sheet'!$B$11/100)),E$32*E$30*(C47/100))</f>
        <v>#DIV/0!</v>
      </c>
      <c r="F47" s="9"/>
      <c r="G47" s="21">
        <v>13</v>
      </c>
      <c r="H47" s="4"/>
      <c r="I47" s="25">
        <f t="shared" si="3"/>
        <v>0</v>
      </c>
      <c r="J47" s="114" t="e">
        <f t="shared" si="4"/>
        <v>#N/A</v>
      </c>
      <c r="K47" s="25">
        <f t="shared" si="4"/>
        <v>0</v>
      </c>
      <c r="L47" s="27" t="e">
        <f t="shared" si="5"/>
        <v>#DIV/0!</v>
      </c>
      <c r="M47" s="27" t="e">
        <f t="shared" si="5"/>
        <v>#DIV/0!</v>
      </c>
      <c r="O47" s="165" t="s">
        <v>742</v>
      </c>
      <c r="P47" s="160">
        <v>4.485764721306547E-05</v>
      </c>
      <c r="Q47" s="161">
        <v>0.1309843298621512</v>
      </c>
    </row>
    <row r="48" spans="1:17" s="5" customFormat="1" ht="12.75">
      <c r="A48" s="142" t="e">
        <f>VLOOKUP(B48,'CAS List'!$E$2:$F$863,2,FALSE)</f>
        <v>#N/A</v>
      </c>
      <c r="B48" s="143"/>
      <c r="C48" s="10"/>
      <c r="D48" s="16" t="e">
        <f>IF(F48="y",E$32*C$30*(C48/100)*(1-('Usage Sheet'!$B$11/100)),E$32*C$30*(C48/100))</f>
        <v>#DIV/0!</v>
      </c>
      <c r="E48" s="16" t="e">
        <f>IF(F48="y",E$32*E$30*(C48/100)*(1-('Usage Sheet'!$B$11/100)),E$32*E$30*(C48/100))</f>
        <v>#DIV/0!</v>
      </c>
      <c r="F48" s="9"/>
      <c r="G48" s="21">
        <v>14</v>
      </c>
      <c r="H48" s="4"/>
      <c r="I48" s="26">
        <f aca="true" t="shared" si="6" ref="I48:I67">$A$60</f>
        <v>0</v>
      </c>
      <c r="J48" s="115" t="e">
        <f aca="true" t="shared" si="7" ref="J48:K67">A61</f>
        <v>#N/A</v>
      </c>
      <c r="K48" s="26">
        <f t="shared" si="7"/>
        <v>0</v>
      </c>
      <c r="L48" s="28" t="e">
        <f aca="true" t="shared" si="8" ref="L48:M67">D61</f>
        <v>#DIV/0!</v>
      </c>
      <c r="M48" s="28" t="e">
        <f t="shared" si="8"/>
        <v>#DIV/0!</v>
      </c>
      <c r="O48" s="165" t="s">
        <v>68</v>
      </c>
      <c r="P48" s="160">
        <v>5.3829176655678566E-05</v>
      </c>
      <c r="Q48" s="161">
        <v>0.1571811958345814</v>
      </c>
    </row>
    <row r="49" spans="1:17" s="5" customFormat="1" ht="12.75">
      <c r="A49" s="142" t="e">
        <f>VLOOKUP(B49,'CAS List'!$E$2:$F$863,2,FALSE)</f>
        <v>#N/A</v>
      </c>
      <c r="B49" s="143"/>
      <c r="C49" s="10"/>
      <c r="D49" s="16" t="e">
        <f>IF(F49="y",E$32*C$30*(C49/100)*(1-('Usage Sheet'!$B$11/100)),E$32*C$30*(C49/100))</f>
        <v>#DIV/0!</v>
      </c>
      <c r="E49" s="16" t="e">
        <f>IF(F49="y",E$32*E$30*(C49/100)*(1-('Usage Sheet'!$B$11/100)),E$32*E$30*(C49/100))</f>
        <v>#DIV/0!</v>
      </c>
      <c r="F49" s="9"/>
      <c r="G49" s="21">
        <v>15</v>
      </c>
      <c r="H49" s="4"/>
      <c r="I49" s="26">
        <f t="shared" si="6"/>
        <v>0</v>
      </c>
      <c r="J49" s="115" t="e">
        <f t="shared" si="7"/>
        <v>#N/A</v>
      </c>
      <c r="K49" s="26">
        <f t="shared" si="7"/>
        <v>0</v>
      </c>
      <c r="L49" s="28" t="e">
        <f t="shared" si="8"/>
        <v>#DIV/0!</v>
      </c>
      <c r="M49" s="28" t="e">
        <f t="shared" si="8"/>
        <v>#DIV/0!</v>
      </c>
      <c r="O49" s="165" t="s">
        <v>207</v>
      </c>
      <c r="P49" s="160">
        <v>0.05126588252921787</v>
      </c>
      <c r="Q49" s="161">
        <v>149.69637698531616</v>
      </c>
    </row>
    <row r="50" spans="1:17" s="5" customFormat="1" ht="12.75">
      <c r="A50" s="142" t="e">
        <f>VLOOKUP(B50,'CAS List'!$E$2:$F$863,2,FALSE)</f>
        <v>#N/A</v>
      </c>
      <c r="B50" s="143"/>
      <c r="C50" s="10"/>
      <c r="D50" s="16" t="e">
        <f>IF(F50="y",E$32*C$30*(C50/100)*(1-('Usage Sheet'!$B$11/100)),E$32*C$30*(C50/100))</f>
        <v>#DIV/0!</v>
      </c>
      <c r="E50" s="16" t="e">
        <f>IF(F50="y",E$32*E$30*(C50/100)*(1-('Usage Sheet'!$B$11/100)),E$32*E$30*(C50/100))</f>
        <v>#DIV/0!</v>
      </c>
      <c r="F50" s="18"/>
      <c r="G50" s="21">
        <v>16</v>
      </c>
      <c r="H50" s="4"/>
      <c r="I50" s="26">
        <f t="shared" si="6"/>
        <v>0</v>
      </c>
      <c r="J50" s="115" t="e">
        <f t="shared" si="7"/>
        <v>#N/A</v>
      </c>
      <c r="K50" s="26">
        <f t="shared" si="7"/>
        <v>0</v>
      </c>
      <c r="L50" s="28" t="e">
        <f t="shared" si="8"/>
        <v>#DIV/0!</v>
      </c>
      <c r="M50" s="28" t="e">
        <f t="shared" si="8"/>
        <v>#DIV/0!</v>
      </c>
      <c r="O50" s="165" t="s">
        <v>212</v>
      </c>
      <c r="P50" s="160">
        <v>0.010253176505843573</v>
      </c>
      <c r="Q50" s="161">
        <v>29.939275397063234</v>
      </c>
    </row>
    <row r="51" spans="1:17" s="5" customFormat="1" ht="12.75">
      <c r="A51" s="142" t="e">
        <f>VLOOKUP(B51,'CAS List'!$E$2:$F$863,2,FALSE)</f>
        <v>#N/A</v>
      </c>
      <c r="B51" s="143"/>
      <c r="C51" s="10"/>
      <c r="D51" s="16" t="e">
        <f>IF(F51="y",E$32*C$30*(C51/100)*(1-('Usage Sheet'!$B$11/100)),E$32*C$30*(C51/100))</f>
        <v>#DIV/0!</v>
      </c>
      <c r="E51" s="16" t="e">
        <f>IF(F51="y",E$32*E$30*(C51/100)*(1-('Usage Sheet'!$B$11/100)),E$32*E$30*(C51/100))</f>
        <v>#DIV/0!</v>
      </c>
      <c r="F51" s="18"/>
      <c r="G51" s="21">
        <v>17</v>
      </c>
      <c r="H51" s="4"/>
      <c r="I51" s="26">
        <f t="shared" si="6"/>
        <v>0</v>
      </c>
      <c r="J51" s="115" t="e">
        <f t="shared" si="7"/>
        <v>#N/A</v>
      </c>
      <c r="K51" s="26">
        <f t="shared" si="7"/>
        <v>0</v>
      </c>
      <c r="L51" s="28" t="e">
        <f t="shared" si="8"/>
        <v>#DIV/0!</v>
      </c>
      <c r="M51" s="28" t="e">
        <f t="shared" si="8"/>
        <v>#DIV/0!</v>
      </c>
      <c r="O51" s="165" t="s">
        <v>66</v>
      </c>
      <c r="P51" s="160">
        <v>0.010253176505843573</v>
      </c>
      <c r="Q51" s="161">
        <v>29.939275397063234</v>
      </c>
    </row>
    <row r="52" spans="1:17" s="5" customFormat="1" ht="12.75">
      <c r="A52" s="142" t="e">
        <f>VLOOKUP(B52,'CAS List'!$E$2:$F$863,2,FALSE)</f>
        <v>#N/A</v>
      </c>
      <c r="B52" s="143"/>
      <c r="C52" s="10"/>
      <c r="D52" s="16" t="e">
        <f>IF(F52="y",E$32*C$30*(C52/100)*(1-('Usage Sheet'!$B$11/100)),E$32*C$30*(C52/100))</f>
        <v>#DIV/0!</v>
      </c>
      <c r="E52" s="16" t="e">
        <f>IF(F52="y",E$32*E$30*(C52/100)*(1-('Usage Sheet'!$B$11/100)),E$32*E$30*(C52/100))</f>
        <v>#DIV/0!</v>
      </c>
      <c r="F52" s="18"/>
      <c r="G52" s="21">
        <v>18</v>
      </c>
      <c r="H52" s="4"/>
      <c r="I52" s="26">
        <f t="shared" si="6"/>
        <v>0</v>
      </c>
      <c r="J52" s="115" t="e">
        <f t="shared" si="7"/>
        <v>#N/A</v>
      </c>
      <c r="K52" s="26">
        <f t="shared" si="7"/>
        <v>0</v>
      </c>
      <c r="L52" s="28" t="e">
        <f t="shared" si="8"/>
        <v>#DIV/0!</v>
      </c>
      <c r="M52" s="28" t="e">
        <f t="shared" si="8"/>
        <v>#DIV/0!</v>
      </c>
      <c r="O52" s="165" t="s">
        <v>232</v>
      </c>
      <c r="P52" s="160">
        <v>0.09227858855259216</v>
      </c>
      <c r="Q52" s="161">
        <v>269.4534785735691</v>
      </c>
    </row>
    <row r="53" spans="1:17" ht="12.75">
      <c r="A53" s="142" t="e">
        <f>VLOOKUP(B53,'CAS List'!$E$2:$F$863,2,FALSE)</f>
        <v>#N/A</v>
      </c>
      <c r="B53" s="143"/>
      <c r="C53" s="10"/>
      <c r="D53" s="16" t="e">
        <f>IF(F53="y",E$32*C$30*(C53/100)*(1-('Usage Sheet'!$B$11/100)),E$32*C$30*(C53/100))</f>
        <v>#DIV/0!</v>
      </c>
      <c r="E53" s="16" t="e">
        <f>IF(F53="y",E$32*E$30*(C53/100)*(1-('Usage Sheet'!$B$11/100)),E$32*E$30*(C53/100))</f>
        <v>#DIV/0!</v>
      </c>
      <c r="F53" s="18"/>
      <c r="G53" s="21">
        <v>19</v>
      </c>
      <c r="I53" s="26">
        <f t="shared" si="6"/>
        <v>0</v>
      </c>
      <c r="J53" s="115" t="e">
        <f t="shared" si="7"/>
        <v>#N/A</v>
      </c>
      <c r="K53" s="26">
        <f t="shared" si="7"/>
        <v>0</v>
      </c>
      <c r="L53" s="28" t="e">
        <f t="shared" si="8"/>
        <v>#DIV/0!</v>
      </c>
      <c r="M53" s="28" t="e">
        <f t="shared" si="8"/>
        <v>#DIV/0!</v>
      </c>
      <c r="O53" s="165" t="s">
        <v>76</v>
      </c>
      <c r="P53" s="160">
        <v>6.280070609829166E-05</v>
      </c>
      <c r="Q53" s="161">
        <v>0.18337806180701166</v>
      </c>
    </row>
    <row r="54" spans="1:17" ht="12.75">
      <c r="A54" s="142" t="e">
        <f>VLOOKUP(B54,'CAS List'!$E$2:$F$863,2,FALSE)</f>
        <v>#N/A</v>
      </c>
      <c r="B54" s="143"/>
      <c r="C54" s="10"/>
      <c r="D54" s="16" t="e">
        <f>IF(F54="y",E$32*C$30*(C54/100)*(1-('Usage Sheet'!$B$11/100)),E$32*C$30*(C54/100))</f>
        <v>#DIV/0!</v>
      </c>
      <c r="E54" s="16" t="e">
        <f>IF(F54="y",E$32*E$30*(C54/100)*(1-('Usage Sheet'!$B$11/100)),E$32*E$30*(C54/100))</f>
        <v>#DIV/0!</v>
      </c>
      <c r="F54" s="9"/>
      <c r="G54" s="21">
        <v>20</v>
      </c>
      <c r="I54" s="26">
        <f t="shared" si="6"/>
        <v>0</v>
      </c>
      <c r="J54" s="115" t="e">
        <f t="shared" si="7"/>
        <v>#N/A</v>
      </c>
      <c r="K54" s="26">
        <f t="shared" si="7"/>
        <v>0</v>
      </c>
      <c r="L54" s="28" t="e">
        <f t="shared" si="8"/>
        <v>#DIV/0!</v>
      </c>
      <c r="M54" s="28" t="e">
        <f t="shared" si="8"/>
        <v>#DIV/0!</v>
      </c>
      <c r="O54" s="165" t="s">
        <v>233</v>
      </c>
      <c r="P54" s="160">
        <v>8.074376498351784E-05</v>
      </c>
      <c r="Q54" s="161">
        <v>0.2357717937518721</v>
      </c>
    </row>
    <row r="55" spans="7:17" ht="12.75">
      <c r="G55" s="21"/>
      <c r="I55" s="26">
        <f t="shared" si="6"/>
        <v>0</v>
      </c>
      <c r="J55" s="115" t="e">
        <f t="shared" si="7"/>
        <v>#N/A</v>
      </c>
      <c r="K55" s="26">
        <f t="shared" si="7"/>
        <v>0</v>
      </c>
      <c r="L55" s="28" t="e">
        <f t="shared" si="8"/>
        <v>#DIV/0!</v>
      </c>
      <c r="M55" s="28" t="e">
        <f t="shared" si="8"/>
        <v>#DIV/0!</v>
      </c>
      <c r="O55" s="165" t="s">
        <v>234</v>
      </c>
      <c r="P55" s="160">
        <v>7.177223554090475E-05</v>
      </c>
      <c r="Q55" s="161">
        <v>0.20957492777944187</v>
      </c>
    </row>
    <row r="56" spans="1:17" ht="26.25">
      <c r="A56" s="13" t="str">
        <f>'Usage Sheet'!$A$35</f>
        <v>Catalyst/Hardener 4</v>
      </c>
      <c r="F56" s="7" t="s">
        <v>51</v>
      </c>
      <c r="G56" s="2" t="s">
        <v>60</v>
      </c>
      <c r="I56" s="26">
        <f t="shared" si="6"/>
        <v>0</v>
      </c>
      <c r="J56" s="115" t="e">
        <f t="shared" si="7"/>
        <v>#N/A</v>
      </c>
      <c r="K56" s="26">
        <f t="shared" si="7"/>
        <v>0</v>
      </c>
      <c r="L56" s="28" t="e">
        <f t="shared" si="8"/>
        <v>#DIV/0!</v>
      </c>
      <c r="M56" s="28" t="e">
        <f t="shared" si="8"/>
        <v>#DIV/0!</v>
      </c>
      <c r="O56" s="165" t="s">
        <v>247</v>
      </c>
      <c r="P56" s="160">
        <v>0.08202541204674858</v>
      </c>
      <c r="Q56" s="161">
        <v>239.51420317650587</v>
      </c>
    </row>
    <row r="57" spans="1:17" ht="12.75">
      <c r="A57" s="6" t="s">
        <v>4</v>
      </c>
      <c r="B57" s="1" t="s">
        <v>5</v>
      </c>
      <c r="C57" s="153" t="e">
        <f>'Usage Sheet'!$J$35</f>
        <v>#DIV/0!</v>
      </c>
      <c r="D57" s="6" t="s">
        <v>6</v>
      </c>
      <c r="E57" s="153" t="e">
        <f>'Usage Sheet'!$K$35</f>
        <v>#DIV/0!</v>
      </c>
      <c r="F57" s="8"/>
      <c r="G57" s="8"/>
      <c r="I57" s="26">
        <f t="shared" si="6"/>
        <v>0</v>
      </c>
      <c r="J57" s="115" t="e">
        <f t="shared" si="7"/>
        <v>#N/A</v>
      </c>
      <c r="K57" s="26">
        <f t="shared" si="7"/>
        <v>0</v>
      </c>
      <c r="L57" s="28" t="e">
        <f t="shared" si="8"/>
        <v>#DIV/0!</v>
      </c>
      <c r="M57" s="28" t="e">
        <f t="shared" si="8"/>
        <v>#DIV/0!</v>
      </c>
      <c r="O57" s="165" t="s">
        <v>542</v>
      </c>
      <c r="P57" s="160">
        <v>0.05126588252921787</v>
      </c>
      <c r="Q57" s="161">
        <v>149.69637698531616</v>
      </c>
    </row>
    <row r="58" spans="1:17" ht="12.75">
      <c r="A58" s="6" t="s">
        <v>8</v>
      </c>
      <c r="C58" s="6" t="s">
        <v>7</v>
      </c>
      <c r="E58" s="6" t="s">
        <v>13</v>
      </c>
      <c r="I58" s="26">
        <f t="shared" si="6"/>
        <v>0</v>
      </c>
      <c r="J58" s="115" t="e">
        <f t="shared" si="7"/>
        <v>#N/A</v>
      </c>
      <c r="K58" s="26">
        <f t="shared" si="7"/>
        <v>0</v>
      </c>
      <c r="L58" s="28" t="e">
        <f t="shared" si="8"/>
        <v>#DIV/0!</v>
      </c>
      <c r="M58" s="28" t="e">
        <f t="shared" si="8"/>
        <v>#DIV/0!</v>
      </c>
      <c r="O58" s="165" t="s">
        <v>20</v>
      </c>
      <c r="P58" s="160">
        <v>0.061519059035061434</v>
      </c>
      <c r="Q58" s="161">
        <v>179.6356523823794</v>
      </c>
    </row>
    <row r="59" spans="1:17" ht="12.75">
      <c r="A59" s="8"/>
      <c r="C59" s="8"/>
      <c r="E59" s="22">
        <f>IF(A59="",C59*8.34,A59)</f>
        <v>0</v>
      </c>
      <c r="I59" s="26">
        <f t="shared" si="6"/>
        <v>0</v>
      </c>
      <c r="J59" s="115" t="e">
        <f t="shared" si="7"/>
        <v>#N/A</v>
      </c>
      <c r="K59" s="26">
        <f t="shared" si="7"/>
        <v>0</v>
      </c>
      <c r="L59" s="28" t="e">
        <f t="shared" si="8"/>
        <v>#DIV/0!</v>
      </c>
      <c r="M59" s="28" t="e">
        <f t="shared" si="8"/>
        <v>#DIV/0!</v>
      </c>
      <c r="O59" s="165" t="s">
        <v>292</v>
      </c>
      <c r="P59" s="160">
        <v>0.13329129457596645</v>
      </c>
      <c r="Q59" s="161">
        <v>389.210580161822</v>
      </c>
    </row>
    <row r="60" spans="1:17" ht="15.75">
      <c r="A60" s="12">
        <f>'Usage Sheet'!$B$35</f>
        <v>0</v>
      </c>
      <c r="I60" s="26">
        <f t="shared" si="6"/>
        <v>0</v>
      </c>
      <c r="J60" s="115" t="e">
        <f t="shared" si="7"/>
        <v>#N/A</v>
      </c>
      <c r="K60" s="26">
        <f t="shared" si="7"/>
        <v>0</v>
      </c>
      <c r="L60" s="28" t="e">
        <f t="shared" si="8"/>
        <v>#DIV/0!</v>
      </c>
      <c r="M60" s="28" t="e">
        <f t="shared" si="8"/>
        <v>#DIV/0!</v>
      </c>
      <c r="O60" s="165" t="s">
        <v>544</v>
      </c>
      <c r="P60" s="160">
        <v>0.07177223554090502</v>
      </c>
      <c r="Q60" s="161">
        <v>209.57492777944265</v>
      </c>
    </row>
    <row r="61" spans="1:17" ht="12.75">
      <c r="A61" s="142" t="e">
        <f>VLOOKUP(B61,'CAS List'!$E$2:$F$863,2,FALSE)</f>
        <v>#N/A</v>
      </c>
      <c r="B61" s="143"/>
      <c r="C61" s="10"/>
      <c r="D61" s="16" t="e">
        <f>IF(F61="y",E$59*C$57*(C61/100)*(1-('Usage Sheet'!$B$11/100)),E$59*C$57*(C61/100))</f>
        <v>#DIV/0!</v>
      </c>
      <c r="E61" s="16" t="e">
        <f>IF(F61="y",E$59*E$57*(C61/100)*(1-('Usage Sheet'!$B$11/100)),E$59*E$57*(C61/100))</f>
        <v>#DIV/0!</v>
      </c>
      <c r="F61" s="9"/>
      <c r="G61" s="21">
        <v>1</v>
      </c>
      <c r="I61" s="26">
        <f t="shared" si="6"/>
        <v>0</v>
      </c>
      <c r="J61" s="115" t="e">
        <f t="shared" si="7"/>
        <v>#N/A</v>
      </c>
      <c r="K61" s="26">
        <f t="shared" si="7"/>
        <v>0</v>
      </c>
      <c r="L61" s="28" t="e">
        <f t="shared" si="8"/>
        <v>#DIV/0!</v>
      </c>
      <c r="M61" s="28" t="e">
        <f t="shared" si="8"/>
        <v>#DIV/0!</v>
      </c>
      <c r="O61" s="165" t="s">
        <v>298</v>
      </c>
      <c r="P61" s="160">
        <v>0.04101270602337429</v>
      </c>
      <c r="Q61" s="161">
        <v>119.75710158825294</v>
      </c>
    </row>
    <row r="62" spans="1:17" ht="12.75">
      <c r="A62" s="142" t="e">
        <f>VLOOKUP(B62,'CAS List'!$E$2:$F$863,2,FALSE)</f>
        <v>#N/A</v>
      </c>
      <c r="B62" s="143"/>
      <c r="C62" s="19"/>
      <c r="D62" s="16" t="e">
        <f>IF(F62="y",E$59*C$57*(C62/100)*(1-('Usage Sheet'!$B$11/100)),E$59*C$57*(C62/100))</f>
        <v>#DIV/0!</v>
      </c>
      <c r="E62" s="16" t="e">
        <f>IF(F62="y",E$59*E$57*(C62/100)*(1-('Usage Sheet'!$B$11/100)),E$59*E$57*(C62/100))</f>
        <v>#DIV/0!</v>
      </c>
      <c r="F62" s="9"/>
      <c r="G62" s="21">
        <v>2</v>
      </c>
      <c r="I62" s="26">
        <f t="shared" si="6"/>
        <v>0</v>
      </c>
      <c r="J62" s="115" t="e">
        <f t="shared" si="7"/>
        <v>#N/A</v>
      </c>
      <c r="K62" s="26">
        <f t="shared" si="7"/>
        <v>0</v>
      </c>
      <c r="L62" s="28" t="e">
        <f t="shared" si="8"/>
        <v>#DIV/0!</v>
      </c>
      <c r="M62" s="28" t="e">
        <f t="shared" si="8"/>
        <v>#DIV/0!</v>
      </c>
      <c r="O62" s="165" t="s">
        <v>854</v>
      </c>
      <c r="P62" s="160">
        <v>0.09227858855259216</v>
      </c>
      <c r="Q62" s="161">
        <v>269.4534785735691</v>
      </c>
    </row>
    <row r="63" spans="1:17" ht="12.75">
      <c r="A63" s="142" t="e">
        <f>VLOOKUP(B63,'CAS List'!$E$2:$F$863,2,FALSE)</f>
        <v>#N/A</v>
      </c>
      <c r="B63" s="143"/>
      <c r="C63" s="19"/>
      <c r="D63" s="16" t="e">
        <f>IF(F63="y",E$59*C$57*(C63/100)*(1-('Usage Sheet'!$B$11/100)),E$59*C$57*(C63/100))</f>
        <v>#DIV/0!</v>
      </c>
      <c r="E63" s="16" t="e">
        <f>IF(F63="y",E$59*E$57*(C63/100)*(1-('Usage Sheet'!$B$11/100)),E$59*E$57*(C63/100))</f>
        <v>#DIV/0!</v>
      </c>
      <c r="F63" s="9"/>
      <c r="G63" s="21">
        <v>3</v>
      </c>
      <c r="I63" s="26">
        <f t="shared" si="6"/>
        <v>0</v>
      </c>
      <c r="J63" s="115" t="e">
        <f t="shared" si="7"/>
        <v>#N/A</v>
      </c>
      <c r="K63" s="26">
        <f t="shared" si="7"/>
        <v>0</v>
      </c>
      <c r="L63" s="28" t="e">
        <f t="shared" si="8"/>
        <v>#DIV/0!</v>
      </c>
      <c r="M63" s="28" t="e">
        <f t="shared" si="8"/>
        <v>#DIV/0!</v>
      </c>
      <c r="O63" s="165" t="s">
        <v>453</v>
      </c>
      <c r="P63" s="160">
        <v>0.010253176505843573</v>
      </c>
      <c r="Q63" s="161">
        <v>29.939275397063234</v>
      </c>
    </row>
    <row r="64" spans="1:17" ht="12.75">
      <c r="A64" s="142" t="e">
        <f>VLOOKUP(B64,'CAS List'!$E$2:$F$863,2,FALSE)</f>
        <v>#N/A</v>
      </c>
      <c r="B64" s="143"/>
      <c r="C64" s="19"/>
      <c r="D64" s="16" t="e">
        <f>IF(F64="y",E$59*C$57*(C64/100)*(1-('Usage Sheet'!$B$11/100)),E$59*C$57*(C64/100))</f>
        <v>#DIV/0!</v>
      </c>
      <c r="E64" s="16" t="e">
        <f>IF(F64="y",E$59*E$57*(C64/100)*(1-('Usage Sheet'!$B$11/100)),E$59*E$57*(C64/100))</f>
        <v>#DIV/0!</v>
      </c>
      <c r="F64" s="18"/>
      <c r="G64" s="21">
        <v>4</v>
      </c>
      <c r="I64" s="26">
        <f t="shared" si="6"/>
        <v>0</v>
      </c>
      <c r="J64" s="115" t="e">
        <f t="shared" si="7"/>
        <v>#N/A</v>
      </c>
      <c r="K64" s="26">
        <f t="shared" si="7"/>
        <v>0</v>
      </c>
      <c r="L64" s="28" t="e">
        <f t="shared" si="8"/>
        <v>#DIV/0!</v>
      </c>
      <c r="M64" s="28" t="e">
        <f t="shared" si="8"/>
        <v>#DIV/0!</v>
      </c>
      <c r="O64" s="165" t="s">
        <v>21</v>
      </c>
      <c r="P64" s="160">
        <v>0.030759529517530717</v>
      </c>
      <c r="Q64" s="161">
        <v>89.8178261911897</v>
      </c>
    </row>
    <row r="65" spans="1:17" ht="12.75">
      <c r="A65" s="142" t="e">
        <f>VLOOKUP(B65,'CAS List'!$E$2:$F$863,2,FALSE)</f>
        <v>#N/A</v>
      </c>
      <c r="B65" s="143"/>
      <c r="C65" s="19"/>
      <c r="D65" s="16" t="e">
        <f>IF(F65="y",E$59*C$57*(C65/100)*(1-('Usage Sheet'!$B$11/100)),E$59*C$57*(C65/100))</f>
        <v>#DIV/0!</v>
      </c>
      <c r="E65" s="16" t="e">
        <f>IF(F65="y",E$59*E$57*(C65/100)*(1-('Usage Sheet'!$B$11/100)),E$59*E$57*(C65/100))</f>
        <v>#DIV/0!</v>
      </c>
      <c r="F65" s="9"/>
      <c r="G65" s="21">
        <v>5</v>
      </c>
      <c r="I65" s="26">
        <f t="shared" si="6"/>
        <v>0</v>
      </c>
      <c r="J65" s="115" t="e">
        <f t="shared" si="7"/>
        <v>#N/A</v>
      </c>
      <c r="K65" s="26">
        <f t="shared" si="7"/>
        <v>0</v>
      </c>
      <c r="L65" s="28" t="e">
        <f t="shared" si="8"/>
        <v>#DIV/0!</v>
      </c>
      <c r="M65" s="28" t="e">
        <f t="shared" si="8"/>
        <v>#DIV/0!</v>
      </c>
      <c r="O65" s="165" t="s">
        <v>656</v>
      </c>
      <c r="P65" s="160">
        <v>0.061519059035061434</v>
      </c>
      <c r="Q65" s="161">
        <v>179.6356523823794</v>
      </c>
    </row>
    <row r="66" spans="1:17" ht="12.75">
      <c r="A66" s="142" t="e">
        <f>VLOOKUP(B66,'CAS List'!$E$2:$F$863,2,FALSE)</f>
        <v>#N/A</v>
      </c>
      <c r="B66" s="143"/>
      <c r="C66" s="10"/>
      <c r="D66" s="16" t="e">
        <f>IF(F66="y",E$59*C$57*(C66/100)*(1-('Usage Sheet'!$B$11/100)),E$59*C$57*(C66/100))</f>
        <v>#DIV/0!</v>
      </c>
      <c r="E66" s="16" t="e">
        <f>IF(F66="y",E$59*E$57*(C66/100)*(1-('Usage Sheet'!$B$11/100)),E$59*E$57*(C66/100))</f>
        <v>#DIV/0!</v>
      </c>
      <c r="F66" s="9"/>
      <c r="G66" s="21">
        <v>6</v>
      </c>
      <c r="I66" s="26">
        <f t="shared" si="6"/>
        <v>0</v>
      </c>
      <c r="J66" s="115" t="e">
        <f t="shared" si="7"/>
        <v>#N/A</v>
      </c>
      <c r="K66" s="26">
        <f t="shared" si="7"/>
        <v>0</v>
      </c>
      <c r="L66" s="28" t="e">
        <f t="shared" si="8"/>
        <v>#DIV/0!</v>
      </c>
      <c r="M66" s="28" t="e">
        <f t="shared" si="8"/>
        <v>#DIV/0!</v>
      </c>
      <c r="O66" s="165" t="s">
        <v>314</v>
      </c>
      <c r="P66" s="160">
        <v>0.07177223554090502</v>
      </c>
      <c r="Q66" s="161">
        <v>209.57492777944265</v>
      </c>
    </row>
    <row r="67" spans="1:17" ht="12.75">
      <c r="A67" s="142" t="e">
        <f>VLOOKUP(B67,'CAS List'!$E$2:$F$863,2,FALSE)</f>
        <v>#N/A</v>
      </c>
      <c r="B67" s="143"/>
      <c r="C67" s="10"/>
      <c r="D67" s="16" t="e">
        <f>IF(F67="y",E$59*C$57*(C67/100)*(1-('Usage Sheet'!$B$11/100)),E$59*C$57*(C67/100))</f>
        <v>#DIV/0!</v>
      </c>
      <c r="E67" s="16" t="e">
        <f>IF(F67="y",E$59*E$57*(C67/100)*(1-('Usage Sheet'!$B$11/100)),E$59*E$57*(C67/100))</f>
        <v>#DIV/0!</v>
      </c>
      <c r="F67" s="9"/>
      <c r="G67" s="21">
        <v>7</v>
      </c>
      <c r="I67" s="26">
        <f t="shared" si="6"/>
        <v>0</v>
      </c>
      <c r="J67" s="115" t="e">
        <f t="shared" si="7"/>
        <v>#N/A</v>
      </c>
      <c r="K67" s="26">
        <f t="shared" si="7"/>
        <v>0</v>
      </c>
      <c r="L67" s="28" t="e">
        <f t="shared" si="8"/>
        <v>#DIV/0!</v>
      </c>
      <c r="M67" s="28" t="e">
        <f t="shared" si="8"/>
        <v>#DIV/0!</v>
      </c>
      <c r="O67" s="166" t="s">
        <v>943</v>
      </c>
      <c r="P67" s="162">
        <v>0.020506353011687146</v>
      </c>
      <c r="Q67" s="163">
        <v>59.87855079412647</v>
      </c>
    </row>
    <row r="68" spans="1:17" ht="12.75">
      <c r="A68" s="142" t="e">
        <f>VLOOKUP(B68,'CAS List'!$E$2:$F$863,2,FALSE)</f>
        <v>#N/A</v>
      </c>
      <c r="B68" s="143"/>
      <c r="C68" s="10"/>
      <c r="D68" s="16" t="e">
        <f>IF(F68="y",E$59*C$57*(C68/100)*(1-('Usage Sheet'!$B$11/100)),E$59*C$57*(C68/100))</f>
        <v>#DIV/0!</v>
      </c>
      <c r="E68" s="16" t="e">
        <f>IF(F68="y",E$59*E$57*(C68/100)*(1-('Usage Sheet'!$B$11/100)),E$59*E$57*(C68/100))</f>
        <v>#DIV/0!</v>
      </c>
      <c r="F68" s="18"/>
      <c r="G68" s="21">
        <v>8</v>
      </c>
      <c r="O68"/>
      <c r="P68"/>
      <c r="Q68"/>
    </row>
    <row r="69" spans="1:17" ht="12.75">
      <c r="A69" s="142" t="e">
        <f>VLOOKUP(B69,'CAS List'!$E$2:$F$863,2,FALSE)</f>
        <v>#N/A</v>
      </c>
      <c r="B69" s="143"/>
      <c r="C69" s="10"/>
      <c r="D69" s="16" t="e">
        <f>IF(F69="y",E$59*C$57*(C69/100)*(1-('Usage Sheet'!$B$11/100)),E$59*C$57*(C69/100))</f>
        <v>#DIV/0!</v>
      </c>
      <c r="E69" s="16" t="e">
        <f>IF(F69="y",E$59*E$57*(C69/100)*(1-('Usage Sheet'!$B$11/100)),E$59*E$57*(C69/100))</f>
        <v>#DIV/0!</v>
      </c>
      <c r="F69" s="9"/>
      <c r="G69" s="21">
        <v>9</v>
      </c>
      <c r="O69"/>
      <c r="P69"/>
      <c r="Q69"/>
    </row>
    <row r="70" spans="1:17" ht="12.75">
      <c r="A70" s="142" t="e">
        <f>VLOOKUP(B70,'CAS List'!$E$2:$F$863,2,FALSE)</f>
        <v>#N/A</v>
      </c>
      <c r="B70" s="143"/>
      <c r="C70" s="10"/>
      <c r="D70" s="16" t="e">
        <f>IF(F70="y",E$59*C$57*(C70/100)*(1-('Usage Sheet'!$B$11/100)),E$59*C$57*(C70/100))</f>
        <v>#DIV/0!</v>
      </c>
      <c r="E70" s="16" t="e">
        <f>IF(F70="y",E$59*E$57*(C70/100)*(1-('Usage Sheet'!$B$11/100)),E$59*E$57*(C70/100))</f>
        <v>#DIV/0!</v>
      </c>
      <c r="F70" s="9"/>
      <c r="G70" s="21">
        <v>10</v>
      </c>
      <c r="O70"/>
      <c r="P70"/>
      <c r="Q70"/>
    </row>
    <row r="71" spans="1:17" ht="12.75">
      <c r="A71" s="142" t="e">
        <f>VLOOKUP(B71,'CAS List'!$E$2:$F$863,2,FALSE)</f>
        <v>#N/A</v>
      </c>
      <c r="B71" s="143"/>
      <c r="C71" s="10"/>
      <c r="D71" s="16" t="e">
        <f>IF(F71="y",E$59*C$57*(C71/100)*(1-('Usage Sheet'!$B$11/100)),E$59*C$57*(C71/100))</f>
        <v>#DIV/0!</v>
      </c>
      <c r="E71" s="16" t="e">
        <f>IF(F71="y",E$59*E$57*(C71/100)*(1-('Usage Sheet'!$B$11/100)),E$59*E$57*(C71/100))</f>
        <v>#DIV/0!</v>
      </c>
      <c r="F71" s="9"/>
      <c r="G71" s="21">
        <v>11</v>
      </c>
      <c r="O71"/>
      <c r="P71"/>
      <c r="Q71"/>
    </row>
    <row r="72" spans="1:17" ht="12.75">
      <c r="A72" s="142" t="e">
        <f>VLOOKUP(B72,'CAS List'!$E$2:$F$863,2,FALSE)</f>
        <v>#N/A</v>
      </c>
      <c r="B72" s="143"/>
      <c r="C72" s="10"/>
      <c r="D72" s="16" t="e">
        <f>IF(F72="y",E$59*C$57*(C72/100)*(1-('Usage Sheet'!$B$11/100)),E$59*C$57*(C72/100))</f>
        <v>#DIV/0!</v>
      </c>
      <c r="E72" s="16" t="e">
        <f>IF(F72="y",E$59*E$57*(C72/100)*(1-('Usage Sheet'!$B$11/100)),E$59*E$57*(C72/100))</f>
        <v>#DIV/0!</v>
      </c>
      <c r="F72" s="9"/>
      <c r="G72" s="21">
        <v>12</v>
      </c>
      <c r="O72"/>
      <c r="P72"/>
      <c r="Q72"/>
    </row>
    <row r="73" spans="1:17" ht="12.75">
      <c r="A73" s="142" t="e">
        <f>VLOOKUP(B73,'CAS List'!$E$2:$F$863,2,FALSE)</f>
        <v>#N/A</v>
      </c>
      <c r="B73" s="143"/>
      <c r="C73" s="10"/>
      <c r="D73" s="16" t="e">
        <f>IF(F73="y",E$59*C$57*(C73/100)*(1-('Usage Sheet'!$B$11/100)),E$59*C$57*(C73/100))</f>
        <v>#DIV/0!</v>
      </c>
      <c r="E73" s="16" t="e">
        <f>IF(F73="y",E$59*E$57*(C73/100)*(1-('Usage Sheet'!$B$11/100)),E$59*E$57*(C73/100))</f>
        <v>#DIV/0!</v>
      </c>
      <c r="F73" s="9"/>
      <c r="G73" s="21">
        <v>13</v>
      </c>
      <c r="O73"/>
      <c r="P73"/>
      <c r="Q73"/>
    </row>
    <row r="74" spans="1:17" ht="12.75">
      <c r="A74" s="142" t="e">
        <f>VLOOKUP(B74,'CAS List'!$E$2:$F$863,2,FALSE)</f>
        <v>#N/A</v>
      </c>
      <c r="B74" s="143"/>
      <c r="C74" s="10"/>
      <c r="D74" s="16" t="e">
        <f>IF(F74="y",E$59*C$57*(C74/100)*(1-('Usage Sheet'!$B$11/100)),E$59*C$57*(C74/100))</f>
        <v>#DIV/0!</v>
      </c>
      <c r="E74" s="16" t="e">
        <f>IF(F74="y",E$59*E$57*(C74/100)*(1-('Usage Sheet'!$B$11/100)),E$59*E$57*(C74/100))</f>
        <v>#DIV/0!</v>
      </c>
      <c r="F74" s="9"/>
      <c r="G74" s="21">
        <v>14</v>
      </c>
      <c r="O74"/>
      <c r="P74"/>
      <c r="Q74"/>
    </row>
    <row r="75" spans="1:17" ht="12.75">
      <c r="A75" s="142" t="e">
        <f>VLOOKUP(B75,'CAS List'!$E$2:$F$863,2,FALSE)</f>
        <v>#N/A</v>
      </c>
      <c r="B75" s="143"/>
      <c r="C75" s="10"/>
      <c r="D75" s="16" t="e">
        <f>IF(F75="y",E$59*C$57*(C75/100)*(1-('Usage Sheet'!$B$11/100)),E$59*C$57*(C75/100))</f>
        <v>#DIV/0!</v>
      </c>
      <c r="E75" s="16" t="e">
        <f>IF(F75="y",E$59*E$57*(C75/100)*(1-('Usage Sheet'!$B$11/100)),E$59*E$57*(C75/100))</f>
        <v>#DIV/0!</v>
      </c>
      <c r="F75" s="9"/>
      <c r="G75" s="21">
        <v>15</v>
      </c>
      <c r="O75"/>
      <c r="P75"/>
      <c r="Q75"/>
    </row>
    <row r="76" spans="1:17" ht="12.75">
      <c r="A76" s="142" t="e">
        <f>VLOOKUP(B76,'CAS List'!$E$2:$F$863,2,FALSE)</f>
        <v>#N/A</v>
      </c>
      <c r="B76" s="143"/>
      <c r="C76" s="10"/>
      <c r="D76" s="16" t="e">
        <f>IF(F76="y",E$59*C$57*(C76/100)*(1-('Usage Sheet'!$B$11/100)),E$59*C$57*(C76/100))</f>
        <v>#DIV/0!</v>
      </c>
      <c r="E76" s="16" t="e">
        <f>IF(F76="y",E$59*E$57*(C76/100)*(1-('Usage Sheet'!$B$11/100)),E$59*E$57*(C76/100))</f>
        <v>#DIV/0!</v>
      </c>
      <c r="F76" s="18"/>
      <c r="G76" s="21">
        <v>16</v>
      </c>
      <c r="O76"/>
      <c r="P76"/>
      <c r="Q76"/>
    </row>
    <row r="77" spans="1:7" ht="12.75">
      <c r="A77" s="142" t="e">
        <f>VLOOKUP(B77,'CAS List'!$E$2:$F$863,2,FALSE)</f>
        <v>#N/A</v>
      </c>
      <c r="B77" s="143"/>
      <c r="C77" s="10"/>
      <c r="D77" s="16" t="e">
        <f>IF(F77="y",E$59*C$57*(C77/100)*(1-('Usage Sheet'!$B$11/100)),E$59*C$57*(C77/100))</f>
        <v>#DIV/0!</v>
      </c>
      <c r="E77" s="16" t="e">
        <f>IF(F77="y",E$59*E$57*(C77/100)*(1-('Usage Sheet'!$B$11/100)),E$59*E$57*(C77/100))</f>
        <v>#DIV/0!</v>
      </c>
      <c r="F77" s="18"/>
      <c r="G77" s="21">
        <v>17</v>
      </c>
    </row>
    <row r="78" spans="1:7" ht="12.75">
      <c r="A78" s="142" t="e">
        <f>VLOOKUP(B78,'CAS List'!$E$2:$F$863,2,FALSE)</f>
        <v>#N/A</v>
      </c>
      <c r="B78" s="143"/>
      <c r="C78" s="10"/>
      <c r="D78" s="16" t="e">
        <f>IF(F78="y",E$59*C$57*(C78/100)*(1-('Usage Sheet'!$B$11/100)),E$59*C$57*(C78/100))</f>
        <v>#DIV/0!</v>
      </c>
      <c r="E78" s="16" t="e">
        <f>IF(F78="y",E$59*E$57*(C78/100)*(1-('Usage Sheet'!$B$11/100)),E$59*E$57*(C78/100))</f>
        <v>#DIV/0!</v>
      </c>
      <c r="F78" s="18"/>
      <c r="G78" s="21">
        <v>18</v>
      </c>
    </row>
    <row r="79" spans="1:7" ht="12.75">
      <c r="A79" s="142" t="e">
        <f>VLOOKUP(B79,'CAS List'!$E$2:$F$863,2,FALSE)</f>
        <v>#N/A</v>
      </c>
      <c r="B79" s="143"/>
      <c r="C79" s="10"/>
      <c r="D79" s="16" t="e">
        <f>IF(F79="y",E$59*C$57*(C79/100)*(1-('Usage Sheet'!$B$11/100)),E$59*C$57*(C79/100))</f>
        <v>#DIV/0!</v>
      </c>
      <c r="E79" s="16" t="e">
        <f>IF(F79="y",E$59*E$57*(C79/100)*(1-('Usage Sheet'!$B$11/100)),E$59*E$57*(C79/100))</f>
        <v>#DIV/0!</v>
      </c>
      <c r="F79" s="18"/>
      <c r="G79" s="21">
        <v>19</v>
      </c>
    </row>
    <row r="80" spans="1:7" ht="12.75">
      <c r="A80" s="142" t="e">
        <f>VLOOKUP(B80,'CAS List'!$E$2:$F$863,2,FALSE)</f>
        <v>#N/A</v>
      </c>
      <c r="B80" s="143"/>
      <c r="C80" s="10"/>
      <c r="D80" s="16" t="e">
        <f>IF(F80="y",E$59*C$57*(C80/100)*(1-('Usage Sheet'!$B$11/100)),E$59*C$57*(C80/100))</f>
        <v>#DIV/0!</v>
      </c>
      <c r="E80" s="16" t="e">
        <f>IF(F80="y",E$59*E$57*(C80/100)*(1-('Usage Sheet'!$B$11/100)),E$59*E$57*(C80/100))</f>
        <v>#DIV/0!</v>
      </c>
      <c r="F80" s="9"/>
      <c r="G80" s="21">
        <v>20</v>
      </c>
    </row>
  </sheetData>
  <sheetProtection/>
  <mergeCells count="4">
    <mergeCell ref="O3:Q5"/>
    <mergeCell ref="A1:G1"/>
    <mergeCell ref="I1:J1"/>
    <mergeCell ref="O1:Q1"/>
  </mergeCells>
  <conditionalFormatting sqref="C8:C27">
    <cfRule type="cellIs" priority="8" dxfId="0" operator="equal" stopIfTrue="1">
      <formula>0</formula>
    </cfRule>
  </conditionalFormatting>
  <conditionalFormatting sqref="C35">
    <cfRule type="cellIs" priority="7" dxfId="0" operator="equal" stopIfTrue="1">
      <formula>0</formula>
    </cfRule>
  </conditionalFormatting>
  <conditionalFormatting sqref="C61">
    <cfRule type="cellIs" priority="6" dxfId="0" operator="equal" stopIfTrue="1">
      <formula>0</formula>
    </cfRule>
  </conditionalFormatting>
  <conditionalFormatting sqref="L8:M27">
    <cfRule type="cellIs" priority="5" dxfId="0" operator="equal" stopIfTrue="1">
      <formula>0</formula>
    </cfRule>
  </conditionalFormatting>
  <conditionalFormatting sqref="L28:M47">
    <cfRule type="cellIs" priority="4" dxfId="0" operator="equal" stopIfTrue="1">
      <formula>0</formula>
    </cfRule>
  </conditionalFormatting>
  <conditionalFormatting sqref="L48:M67">
    <cfRule type="cellIs" priority="3" dxfId="0" operator="equal" stopIfTrue="1">
      <formula>0</formula>
    </cfRule>
  </conditionalFormatting>
  <conditionalFormatting sqref="C36:C54">
    <cfRule type="cellIs" priority="2" dxfId="0" operator="equal" stopIfTrue="1">
      <formula>0</formula>
    </cfRule>
  </conditionalFormatting>
  <conditionalFormatting sqref="C62:C80">
    <cfRule type="cellIs" priority="1" dxfId="0" operator="equal" stopIfTrue="1">
      <formula>0</formula>
    </cfRule>
  </conditionalFormatting>
  <dataValidations count="2">
    <dataValidation type="list" allowBlank="1" showInputMessage="1" showErrorMessage="1" sqref="I3">
      <formula1>CASNameList</formula1>
    </dataValidation>
    <dataValidation showInputMessage="1" showErrorMessage="1" sqref="A35:A54 A8:A27 A61:A80"/>
  </dataValidations>
  <printOptions gridLines="1"/>
  <pageMargins left="0.75" right="0.75" top="0.69" bottom="0.8" header="0.5" footer="0.5"/>
  <pageSetup fitToHeight="1" fitToWidth="1" horizontalDpi="600" verticalDpi="600" orientation="portrait" scale="66"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1"/>
  <dimension ref="A1:J18"/>
  <sheetViews>
    <sheetView zoomScale="145" zoomScaleNormal="145" zoomScalePageLayoutView="0" workbookViewId="0" topLeftCell="A1">
      <selection activeCell="I8" sqref="I8"/>
    </sheetView>
  </sheetViews>
  <sheetFormatPr defaultColWidth="9.140625" defaultRowHeight="12.75"/>
  <cols>
    <col min="1" max="1" width="36.7109375" style="0" customWidth="1"/>
    <col min="2" max="2" width="9.421875" style="0" customWidth="1"/>
    <col min="3" max="3" width="9.57421875" style="0" customWidth="1"/>
    <col min="5" max="5" width="11.8515625" style="0" customWidth="1"/>
    <col min="6" max="6" width="11.57421875" style="0" customWidth="1"/>
    <col min="7" max="7" width="12.57421875" style="0" customWidth="1"/>
    <col min="9" max="10" width="22.7109375" style="0" customWidth="1"/>
  </cols>
  <sheetData>
    <row r="1" spans="1:10" ht="76.5" customHeight="1" thickBot="1">
      <c r="A1" s="259" t="s">
        <v>852</v>
      </c>
      <c r="B1" s="260"/>
      <c r="C1" s="260"/>
      <c r="D1" s="260"/>
      <c r="E1" s="260"/>
      <c r="F1" s="260"/>
      <c r="G1" s="261"/>
      <c r="H1" s="152"/>
      <c r="I1" s="257" t="s">
        <v>961</v>
      </c>
      <c r="J1" s="258"/>
    </row>
    <row r="2" spans="1:10" ht="27" thickBot="1">
      <c r="A2" s="11" t="str">
        <f>'Usage Sheet'!$A$38</f>
        <v>Cleanup 1</v>
      </c>
      <c r="C2" s="2"/>
      <c r="D2" s="2"/>
      <c r="E2" s="2"/>
      <c r="F2" s="7" t="s">
        <v>51</v>
      </c>
      <c r="G2" s="2" t="s">
        <v>60</v>
      </c>
      <c r="I2" s="150" t="s">
        <v>9</v>
      </c>
      <c r="J2" s="150" t="s">
        <v>851</v>
      </c>
    </row>
    <row r="3" spans="1:10" ht="13.5" thickBot="1">
      <c r="A3" s="6" t="s">
        <v>4</v>
      </c>
      <c r="B3" s="1" t="s">
        <v>5</v>
      </c>
      <c r="C3" s="153" t="e">
        <f>'Usage Sheet'!$J$38</f>
        <v>#DIV/0!</v>
      </c>
      <c r="D3" s="6" t="s">
        <v>6</v>
      </c>
      <c r="E3" s="153" t="e">
        <f>IF(F3="y",G3,'Usage Sheet'!K38)</f>
        <v>#DIV/0!</v>
      </c>
      <c r="F3" s="8"/>
      <c r="G3" s="8"/>
      <c r="I3" s="146" t="s">
        <v>986</v>
      </c>
      <c r="J3" s="145">
        <f>VLOOKUP(I3,'CAS List'!H2:I866,2,FALSE)</f>
        <v>25551137</v>
      </c>
    </row>
    <row r="4" spans="1:6" ht="12.75">
      <c r="A4" s="6" t="s">
        <v>8</v>
      </c>
      <c r="C4" s="6" t="s">
        <v>7</v>
      </c>
      <c r="D4" s="2"/>
      <c r="E4" s="6" t="s">
        <v>13</v>
      </c>
      <c r="F4" s="2"/>
    </row>
    <row r="5" spans="1:6" ht="12.75">
      <c r="A5" s="8"/>
      <c r="C5" s="8"/>
      <c r="D5" s="2"/>
      <c r="E5" s="3">
        <f>IF(A5="",C5*8.34,A5)</f>
        <v>0</v>
      </c>
      <c r="F5" s="2"/>
    </row>
    <row r="6" spans="1:6" ht="15.75">
      <c r="A6" s="12">
        <f>'Usage Sheet'!$B$38</f>
        <v>0</v>
      </c>
      <c r="C6" s="2"/>
      <c r="D6" s="2"/>
      <c r="E6" s="2"/>
      <c r="F6" s="2"/>
    </row>
    <row r="7" spans="1:6" ht="12.75">
      <c r="A7" s="2" t="s">
        <v>9</v>
      </c>
      <c r="B7" t="s">
        <v>50</v>
      </c>
      <c r="C7" s="2" t="s">
        <v>10</v>
      </c>
      <c r="D7" s="2" t="s">
        <v>11</v>
      </c>
      <c r="E7" s="2" t="s">
        <v>12</v>
      </c>
      <c r="F7" s="2" t="s">
        <v>14</v>
      </c>
    </row>
    <row r="8" spans="1:6" ht="12.75">
      <c r="A8" s="142" t="e">
        <f>VLOOKUP(B8,'CAS List'!$E$2:$F$863,2,FALSE)</f>
        <v>#N/A</v>
      </c>
      <c r="B8" s="143"/>
      <c r="C8" s="10"/>
      <c r="D8" s="16" t="e">
        <f>IF(F8="y",E$5*C$3*(C8/100)*(1-('Usage Sheet'!$B$11/100)),E$5*C$3*(C8/100))</f>
        <v>#DIV/0!</v>
      </c>
      <c r="E8" s="16" t="e">
        <f>IF(F8="y",E$5*E$3*(C8/100)*(1-('Usage Sheet'!$B$11/100)),E$5*E$3*(C8/100))</f>
        <v>#DIV/0!</v>
      </c>
      <c r="F8" s="9"/>
    </row>
    <row r="9" spans="1:6" ht="12.75">
      <c r="A9" s="142" t="e">
        <f>VLOOKUP(B9,'CAS List'!$E$2:$F$863,2,FALSE)</f>
        <v>#N/A</v>
      </c>
      <c r="B9" s="143"/>
      <c r="C9" s="10"/>
      <c r="D9" s="16" t="e">
        <f>IF(F9="y",E$5*C$3*(C9/100)*(1-('Usage Sheet'!$B$11/100)),E$5*C$3*(C9/100))</f>
        <v>#DIV/0!</v>
      </c>
      <c r="E9" s="16" t="e">
        <f>IF(F9="y",E$5*E$3*(C9/100)*(1-('Usage Sheet'!$B$11/100)),E$5*E$3*(C9/100))</f>
        <v>#DIV/0!</v>
      </c>
      <c r="F9" s="9"/>
    </row>
    <row r="10" spans="1:6" ht="12.75">
      <c r="A10" s="142" t="e">
        <f>VLOOKUP(B10,'CAS List'!$E$2:$F$863,2,FALSE)</f>
        <v>#N/A</v>
      </c>
      <c r="B10" s="143"/>
      <c r="C10" s="10"/>
      <c r="D10" s="16" t="e">
        <f>IF(F10="y",E$5*C$3*(C10/100)*(1-('Usage Sheet'!$B$11/100)),E$5*C$3*(C10/100))</f>
        <v>#DIV/0!</v>
      </c>
      <c r="E10" s="16" t="e">
        <f>IF(F10="y",E$5*E$3*(C10/100)*(1-('Usage Sheet'!$B$11/100)),E$5*E$3*(C10/100))</f>
        <v>#DIV/0!</v>
      </c>
      <c r="F10" s="9"/>
    </row>
    <row r="11" spans="1:6" ht="12.75">
      <c r="A11" s="142" t="e">
        <f>VLOOKUP(B11,'CAS List'!$E$2:$F$863,2,FALSE)</f>
        <v>#N/A</v>
      </c>
      <c r="B11" s="143"/>
      <c r="C11" s="10"/>
      <c r="D11" s="16" t="e">
        <f>IF(F11="y",E$5*C$3*(C11/100)*(1-('Usage Sheet'!$B$11/100)),E$5*C$3*(C11/100))</f>
        <v>#DIV/0!</v>
      </c>
      <c r="E11" s="16" t="e">
        <f>IF(F11="y",E$5*E$3*(C11/100)*(1-('Usage Sheet'!$B$11/100)),E$5*E$3*(C11/100))</f>
        <v>#DIV/0!</v>
      </c>
      <c r="F11" s="9"/>
    </row>
    <row r="12" spans="1:6" ht="12.75">
      <c r="A12" s="142" t="e">
        <f>VLOOKUP(B12,'CAS List'!$E$2:$F$863,2,FALSE)</f>
        <v>#N/A</v>
      </c>
      <c r="B12" s="143"/>
      <c r="C12" s="10"/>
      <c r="D12" s="16" t="e">
        <f>IF(F12="y",E$5*C$3*(C12/100)*(1-('Usage Sheet'!$B$11/100)),E$5*C$3*(C12/100))</f>
        <v>#DIV/0!</v>
      </c>
      <c r="E12" s="16" t="e">
        <f>IF(F12="y",E$5*E$3*(C12/100)*(1-('Usage Sheet'!$B$11/100)),E$5*E$3*(C12/100))</f>
        <v>#DIV/0!</v>
      </c>
      <c r="F12" s="9"/>
    </row>
    <row r="13" spans="1:6" ht="12.75">
      <c r="A13" s="142" t="e">
        <f>VLOOKUP(B13,'CAS List'!$E$2:$F$863,2,FALSE)</f>
        <v>#N/A</v>
      </c>
      <c r="B13" s="143"/>
      <c r="C13" s="10"/>
      <c r="D13" s="16" t="e">
        <f>IF(F13="y",E$5*C$3*(C13/100)*(1-('Usage Sheet'!$B$11/100)),E$5*C$3*(C13/100))</f>
        <v>#DIV/0!</v>
      </c>
      <c r="E13" s="16" t="e">
        <f>IF(F13="y",E$5*E$3*(C13/100)*(1-('Usage Sheet'!$B$11/100)),E$5*E$3*(C13/100))</f>
        <v>#DIV/0!</v>
      </c>
      <c r="F13" s="9"/>
    </row>
    <row r="14" spans="1:6" ht="12.75">
      <c r="A14" s="142" t="e">
        <f>VLOOKUP(B14,'CAS List'!$E$2:$F$863,2,FALSE)</f>
        <v>#N/A</v>
      </c>
      <c r="B14" s="143"/>
      <c r="C14" s="10"/>
      <c r="D14" s="16" t="e">
        <f>IF(F14="y",E$5*C$3*(C14/100)*(1-('Usage Sheet'!$B$11/100)),E$5*C$3*(C14/100))</f>
        <v>#DIV/0!</v>
      </c>
      <c r="E14" s="16" t="e">
        <f>IF(F14="y",E$5*E$3*(C14/100)*(1-('Usage Sheet'!$B$11/100)),E$5*E$3*(C14/100))</f>
        <v>#DIV/0!</v>
      </c>
      <c r="F14" s="9"/>
    </row>
    <row r="15" spans="1:6" ht="12.75">
      <c r="A15" s="142" t="e">
        <f>VLOOKUP(B15,'CAS List'!$E$2:$F$863,2,FALSE)</f>
        <v>#N/A</v>
      </c>
      <c r="B15" s="143"/>
      <c r="C15" s="10"/>
      <c r="D15" s="16" t="e">
        <f>IF(F15="y",E$5*C$3*(C15/100)*(1-('Usage Sheet'!$B$11/100)),E$5*C$3*(C15/100))</f>
        <v>#DIV/0!</v>
      </c>
      <c r="E15" s="16" t="e">
        <f>IF(F15="y",E$5*E$3*(C15/100)*(1-('Usage Sheet'!$B$11/100)),E$5*E$3*(C15/100))</f>
        <v>#DIV/0!</v>
      </c>
      <c r="F15" s="9"/>
    </row>
    <row r="16" spans="1:6" ht="12.75">
      <c r="A16" s="142" t="e">
        <f>VLOOKUP(B16,'CAS List'!$E$2:$F$863,2,FALSE)</f>
        <v>#N/A</v>
      </c>
      <c r="B16" s="143"/>
      <c r="C16" s="10"/>
      <c r="D16" s="16" t="e">
        <f>IF(F16="y",E$5*C$3*(C16/100)*(1-('Usage Sheet'!$B$11/100)),E$5*C$3*(C16/100))</f>
        <v>#DIV/0!</v>
      </c>
      <c r="E16" s="16" t="e">
        <f>IF(F16="y",E$5*E$3*(C16/100)*(1-('Usage Sheet'!$B$11/100)),E$5*E$3*(C16/100))</f>
        <v>#DIV/0!</v>
      </c>
      <c r="F16" s="9"/>
    </row>
    <row r="17" spans="1:6" ht="12.75">
      <c r="A17" s="142" t="e">
        <f>VLOOKUP(B17,'CAS List'!$E$2:$F$863,2,FALSE)</f>
        <v>#N/A</v>
      </c>
      <c r="B17" s="143"/>
      <c r="C17" s="10"/>
      <c r="D17" s="16" t="e">
        <f>IF(F17="y",E$5*C$3*(C17/100)*(1-('Usage Sheet'!$B$11/100)),E$5*C$3*(C17/100))</f>
        <v>#DIV/0!</v>
      </c>
      <c r="E17" s="16" t="e">
        <f>IF(F17="y",E$5*E$3*(C17/100)*(1-('Usage Sheet'!$B$11/100)),E$5*E$3*(C17/100))</f>
        <v>#DIV/0!</v>
      </c>
      <c r="F17" s="9"/>
    </row>
    <row r="18" spans="1:6" ht="12.75">
      <c r="A18" s="2"/>
      <c r="C18" s="2"/>
      <c r="D18" s="2"/>
      <c r="E18" s="2"/>
      <c r="F18" s="2"/>
    </row>
  </sheetData>
  <sheetProtection/>
  <mergeCells count="2">
    <mergeCell ref="A1:G1"/>
    <mergeCell ref="I1:J1"/>
  </mergeCells>
  <dataValidations count="2">
    <dataValidation showInputMessage="1" showErrorMessage="1" sqref="A8:A17"/>
    <dataValidation type="list" allowBlank="1" showInputMessage="1" showErrorMessage="1" sqref="I3">
      <formula1>CASNameList</formula1>
    </dataValidation>
  </dataValidations>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L574"/>
  <sheetViews>
    <sheetView zoomScale="145" zoomScaleNormal="145" zoomScalePageLayoutView="0" workbookViewId="0" topLeftCell="A1">
      <selection activeCell="H6" sqref="H6"/>
    </sheetView>
  </sheetViews>
  <sheetFormatPr defaultColWidth="9.140625" defaultRowHeight="12.75"/>
  <cols>
    <col min="1" max="1" width="13.140625" style="23" customWidth="1"/>
    <col min="2" max="2" width="36.7109375" style="23" customWidth="1"/>
    <col min="3" max="5" width="9.140625" style="23" customWidth="1"/>
    <col min="6" max="6" width="10.7109375" style="23" customWidth="1"/>
    <col min="7" max="7" width="12.140625" style="23" customWidth="1"/>
    <col min="8" max="8" width="13.00390625" style="23" customWidth="1"/>
    <col min="9" max="9" width="12.8515625" style="23" customWidth="1"/>
    <col min="10" max="10" width="12.8515625" style="23" bestFit="1" customWidth="1"/>
    <col min="11" max="16384" width="9.140625" style="23" customWidth="1"/>
  </cols>
  <sheetData>
    <row r="1" spans="1:4" ht="12.75">
      <c r="A1" s="23" t="s">
        <v>843</v>
      </c>
      <c r="B1" s="23" t="s">
        <v>9</v>
      </c>
      <c r="C1" s="23" t="s">
        <v>11</v>
      </c>
      <c r="D1" s="23" t="s">
        <v>12</v>
      </c>
    </row>
    <row r="2" spans="1:12" ht="12.75">
      <c r="A2" s="23">
        <v>1</v>
      </c>
      <c r="B2" s="127" t="e">
        <f>Coating1!J8</f>
        <v>#N/A</v>
      </c>
      <c r="C2" s="128" t="e">
        <f>Coating1!L8</f>
        <v>#DIV/0!</v>
      </c>
      <c r="D2" s="128" t="e">
        <f>Coating1!M8</f>
        <v>#DIV/0!</v>
      </c>
      <c r="F2" s="154"/>
      <c r="G2" s="197"/>
      <c r="H2" s="155" t="s">
        <v>69</v>
      </c>
      <c r="I2" s="156"/>
      <c r="J2"/>
      <c r="K2"/>
      <c r="L2"/>
    </row>
    <row r="3" spans="1:12" ht="12.75">
      <c r="A3" s="23">
        <v>1</v>
      </c>
      <c r="B3" s="127" t="e">
        <f>Coating1!J9</f>
        <v>#N/A</v>
      </c>
      <c r="C3" s="128" t="e">
        <f>Coating1!L9</f>
        <v>#DIV/0!</v>
      </c>
      <c r="D3" s="128" t="e">
        <f>Coating1!M9</f>
        <v>#DIV/0!</v>
      </c>
      <c r="F3" s="155" t="s">
        <v>843</v>
      </c>
      <c r="G3" s="155" t="s">
        <v>9</v>
      </c>
      <c r="H3" s="154" t="s">
        <v>70</v>
      </c>
      <c r="I3" s="157" t="s">
        <v>71</v>
      </c>
      <c r="J3"/>
      <c r="K3"/>
      <c r="L3"/>
    </row>
    <row r="4" spans="1:12" ht="12.75">
      <c r="A4" s="23">
        <v>1</v>
      </c>
      <c r="B4" s="127" t="e">
        <f>Coating1!J10</f>
        <v>#N/A</v>
      </c>
      <c r="C4" s="128" t="e">
        <f>Coating1!L10</f>
        <v>#DIV/0!</v>
      </c>
      <c r="D4" s="128" t="e">
        <f>Coating1!M10</f>
        <v>#DIV/0!</v>
      </c>
      <c r="F4" s="154">
        <v>1</v>
      </c>
      <c r="G4" s="154" t="s">
        <v>985</v>
      </c>
      <c r="H4" s="180">
        <v>0</v>
      </c>
      <c r="I4" s="181">
        <v>0</v>
      </c>
      <c r="J4"/>
      <c r="K4"/>
      <c r="L4"/>
    </row>
    <row r="5" spans="1:12" ht="12.75">
      <c r="A5" s="23">
        <v>1</v>
      </c>
      <c r="B5" s="127" t="e">
        <f>Coating1!J11</f>
        <v>#N/A</v>
      </c>
      <c r="C5" s="128" t="e">
        <f>Coating1!L11</f>
        <v>#DIV/0!</v>
      </c>
      <c r="D5" s="128" t="e">
        <f>Coating1!M11</f>
        <v>#DIV/0!</v>
      </c>
      <c r="F5" s="154" t="s">
        <v>844</v>
      </c>
      <c r="G5" s="197"/>
      <c r="H5" s="180">
        <v>0</v>
      </c>
      <c r="I5" s="181">
        <v>0</v>
      </c>
      <c r="J5"/>
      <c r="K5"/>
      <c r="L5"/>
    </row>
    <row r="6" spans="1:12" ht="12.75">
      <c r="A6" s="23">
        <v>1</v>
      </c>
      <c r="B6" s="127" t="e">
        <f>Coating1!J12</f>
        <v>#N/A</v>
      </c>
      <c r="C6" s="128" t="e">
        <f>Coating1!L12</f>
        <v>#DIV/0!</v>
      </c>
      <c r="D6" s="128" t="e">
        <f>Coating1!M12</f>
        <v>#DIV/0!</v>
      </c>
      <c r="F6" s="154">
        <v>2</v>
      </c>
      <c r="G6" s="154" t="s">
        <v>985</v>
      </c>
      <c r="H6" s="180">
        <v>0</v>
      </c>
      <c r="I6" s="181">
        <v>0</v>
      </c>
      <c r="J6"/>
      <c r="K6"/>
      <c r="L6"/>
    </row>
    <row r="7" spans="1:12" ht="12.75">
      <c r="A7" s="23">
        <v>1</v>
      </c>
      <c r="B7" s="127" t="e">
        <f>Coating1!J13</f>
        <v>#N/A</v>
      </c>
      <c r="C7" s="128" t="e">
        <f>Coating1!L13</f>
        <v>#DIV/0!</v>
      </c>
      <c r="D7" s="128" t="e">
        <f>Coating1!M13</f>
        <v>#DIV/0!</v>
      </c>
      <c r="F7" s="154" t="s">
        <v>845</v>
      </c>
      <c r="G7" s="197"/>
      <c r="H7" s="180">
        <v>0</v>
      </c>
      <c r="I7" s="181">
        <v>0</v>
      </c>
      <c r="J7"/>
      <c r="K7"/>
      <c r="L7"/>
    </row>
    <row r="8" spans="1:12" ht="12" customHeight="1">
      <c r="A8" s="23">
        <v>1</v>
      </c>
      <c r="B8" s="127" t="e">
        <f>Coating1!J14</f>
        <v>#N/A</v>
      </c>
      <c r="C8" s="128" t="e">
        <f>Coating1!L14</f>
        <v>#DIV/0!</v>
      </c>
      <c r="D8" s="128" t="e">
        <f>Coating1!M14</f>
        <v>#DIV/0!</v>
      </c>
      <c r="F8" s="154">
        <v>3</v>
      </c>
      <c r="G8" s="154" t="s">
        <v>985</v>
      </c>
      <c r="H8" s="180">
        <v>0</v>
      </c>
      <c r="I8" s="181">
        <v>0</v>
      </c>
      <c r="J8"/>
      <c r="K8"/>
      <c r="L8"/>
    </row>
    <row r="9" spans="1:12" ht="12.75">
      <c r="A9" s="23">
        <v>1</v>
      </c>
      <c r="B9" s="127" t="e">
        <f>Coating1!J15</f>
        <v>#N/A</v>
      </c>
      <c r="C9" s="128" t="e">
        <f>Coating1!L15</f>
        <v>#DIV/0!</v>
      </c>
      <c r="D9" s="128" t="e">
        <f>Coating1!M15</f>
        <v>#DIV/0!</v>
      </c>
      <c r="F9" s="154" t="s">
        <v>847</v>
      </c>
      <c r="G9" s="197"/>
      <c r="H9" s="180">
        <v>0</v>
      </c>
      <c r="I9" s="181">
        <v>0</v>
      </c>
      <c r="J9"/>
      <c r="K9"/>
      <c r="L9"/>
    </row>
    <row r="10" spans="1:12" ht="12.75">
      <c r="A10" s="23">
        <v>1</v>
      </c>
      <c r="B10" s="127" t="e">
        <f>Coating1!J16</f>
        <v>#N/A</v>
      </c>
      <c r="C10" s="128" t="e">
        <f>Coating1!L16</f>
        <v>#DIV/0!</v>
      </c>
      <c r="D10" s="128" t="e">
        <f>Coating1!M16</f>
        <v>#DIV/0!</v>
      </c>
      <c r="F10" s="154">
        <v>4</v>
      </c>
      <c r="G10" s="154" t="s">
        <v>985</v>
      </c>
      <c r="H10" s="180">
        <v>0</v>
      </c>
      <c r="I10" s="181">
        <v>0</v>
      </c>
      <c r="J10"/>
      <c r="K10"/>
      <c r="L10"/>
    </row>
    <row r="11" spans="1:12" ht="12.75">
      <c r="A11" s="23">
        <v>1</v>
      </c>
      <c r="B11" s="127" t="e">
        <f>Coating1!J17</f>
        <v>#N/A</v>
      </c>
      <c r="C11" s="128" t="e">
        <f>Coating1!L17</f>
        <v>#DIV/0!</v>
      </c>
      <c r="D11" s="128" t="e">
        <f>Coating1!M17</f>
        <v>#DIV/0!</v>
      </c>
      <c r="F11" s="154" t="s">
        <v>848</v>
      </c>
      <c r="G11" s="197"/>
      <c r="H11" s="180">
        <v>0</v>
      </c>
      <c r="I11" s="181">
        <v>0</v>
      </c>
      <c r="J11"/>
      <c r="K11"/>
      <c r="L11"/>
    </row>
    <row r="12" spans="1:12" ht="12.75">
      <c r="A12" s="23">
        <v>1</v>
      </c>
      <c r="B12" s="127" t="e">
        <f>Coating1!J18</f>
        <v>#N/A</v>
      </c>
      <c r="C12" s="128" t="e">
        <f>Coating1!L18</f>
        <v>#DIV/0!</v>
      </c>
      <c r="D12" s="128" t="e">
        <f>Coating1!M18</f>
        <v>#DIV/0!</v>
      </c>
      <c r="F12" s="154" t="s">
        <v>849</v>
      </c>
      <c r="G12" s="154" t="s">
        <v>985</v>
      </c>
      <c r="H12" s="180">
        <v>0</v>
      </c>
      <c r="I12" s="181">
        <v>0</v>
      </c>
      <c r="J12"/>
      <c r="K12"/>
      <c r="L12"/>
    </row>
    <row r="13" spans="1:12" ht="12.75">
      <c r="A13" s="23">
        <v>1</v>
      </c>
      <c r="B13" s="127" t="e">
        <f>Coating1!J19</f>
        <v>#N/A</v>
      </c>
      <c r="C13" s="128" t="e">
        <f>Coating1!L19</f>
        <v>#DIV/0!</v>
      </c>
      <c r="D13" s="128" t="e">
        <f>Coating1!M19</f>
        <v>#DIV/0!</v>
      </c>
      <c r="F13" s="198" t="s">
        <v>850</v>
      </c>
      <c r="G13" s="211"/>
      <c r="H13" s="199">
        <v>0</v>
      </c>
      <c r="I13" s="200">
        <v>0</v>
      </c>
      <c r="J13"/>
      <c r="K13"/>
      <c r="L13"/>
    </row>
    <row r="14" spans="1:12" ht="12.75">
      <c r="A14" s="23">
        <v>1</v>
      </c>
      <c r="B14" s="127" t="e">
        <f>Coating1!J20</f>
        <v>#N/A</v>
      </c>
      <c r="C14" s="128" t="e">
        <f>Coating1!L20</f>
        <v>#DIV/0!</v>
      </c>
      <c r="D14" s="128" t="e">
        <f>Coating1!M20</f>
        <v>#DIV/0!</v>
      </c>
      <c r="F14"/>
      <c r="G14"/>
      <c r="H14"/>
      <c r="I14"/>
      <c r="J14"/>
      <c r="K14"/>
      <c r="L14"/>
    </row>
    <row r="15" spans="1:12" ht="12.75">
      <c r="A15" s="23">
        <v>1</v>
      </c>
      <c r="B15" s="127" t="e">
        <f>Coating1!J21</f>
        <v>#N/A</v>
      </c>
      <c r="C15" s="128" t="e">
        <f>Coating1!L21</f>
        <v>#DIV/0!</v>
      </c>
      <c r="D15" s="128" t="e">
        <f>Coating1!M21</f>
        <v>#DIV/0!</v>
      </c>
      <c r="F15"/>
      <c r="G15"/>
      <c r="H15"/>
      <c r="I15"/>
      <c r="J15"/>
      <c r="K15"/>
      <c r="L15"/>
    </row>
    <row r="16" spans="1:12" ht="12.75">
      <c r="A16" s="23">
        <v>1</v>
      </c>
      <c r="B16" s="127" t="e">
        <f>Coating1!J22</f>
        <v>#N/A</v>
      </c>
      <c r="C16" s="128" t="e">
        <f>Coating1!L22</f>
        <v>#DIV/0!</v>
      </c>
      <c r="D16" s="128" t="e">
        <f>Coating1!M22</f>
        <v>#DIV/0!</v>
      </c>
      <c r="F16"/>
      <c r="G16"/>
      <c r="H16"/>
      <c r="I16"/>
      <c r="J16"/>
      <c r="K16"/>
      <c r="L16"/>
    </row>
    <row r="17" spans="1:12" ht="12.75">
      <c r="A17" s="23">
        <v>1</v>
      </c>
      <c r="B17" s="127" t="e">
        <f>Coating1!J23</f>
        <v>#N/A</v>
      </c>
      <c r="C17" s="128" t="e">
        <f>Coating1!L23</f>
        <v>#DIV/0!</v>
      </c>
      <c r="D17" s="128" t="e">
        <f>Coating1!M23</f>
        <v>#DIV/0!</v>
      </c>
      <c r="F17"/>
      <c r="G17"/>
      <c r="H17"/>
      <c r="I17"/>
      <c r="J17"/>
      <c r="K17"/>
      <c r="L17"/>
    </row>
    <row r="18" spans="1:12" ht="12.75">
      <c r="A18" s="23">
        <v>1</v>
      </c>
      <c r="B18" s="127" t="e">
        <f>Coating1!J24</f>
        <v>#N/A</v>
      </c>
      <c r="C18" s="128" t="e">
        <f>Coating1!L24</f>
        <v>#DIV/0!</v>
      </c>
      <c r="D18" s="128" t="e">
        <f>Coating1!M24</f>
        <v>#DIV/0!</v>
      </c>
      <c r="F18"/>
      <c r="G18"/>
      <c r="H18"/>
      <c r="I18"/>
      <c r="J18"/>
      <c r="K18"/>
      <c r="L18"/>
    </row>
    <row r="19" spans="1:12" ht="12.75">
      <c r="A19" s="23">
        <v>1</v>
      </c>
      <c r="B19" s="127" t="e">
        <f>Coating1!J25</f>
        <v>#N/A</v>
      </c>
      <c r="C19" s="128" t="e">
        <f>Coating1!L25</f>
        <v>#DIV/0!</v>
      </c>
      <c r="D19" s="128" t="e">
        <f>Coating1!M25</f>
        <v>#DIV/0!</v>
      </c>
      <c r="F19"/>
      <c r="G19"/>
      <c r="H19"/>
      <c r="I19"/>
      <c r="J19"/>
      <c r="K19"/>
      <c r="L19"/>
    </row>
    <row r="20" spans="1:12" ht="12.75">
      <c r="A20" s="23">
        <v>1</v>
      </c>
      <c r="B20" s="127" t="e">
        <f>Coating1!J26</f>
        <v>#N/A</v>
      </c>
      <c r="C20" s="128" t="e">
        <f>Coating1!L26</f>
        <v>#DIV/0!</v>
      </c>
      <c r="D20" s="128" t="e">
        <f>Coating1!M26</f>
        <v>#DIV/0!</v>
      </c>
      <c r="F20"/>
      <c r="G20"/>
      <c r="H20"/>
      <c r="I20"/>
      <c r="J20"/>
      <c r="K20"/>
      <c r="L20"/>
    </row>
    <row r="21" spans="1:12" ht="12.75">
      <c r="A21" s="23">
        <v>1</v>
      </c>
      <c r="B21" s="127" t="e">
        <f>Coating1!J27</f>
        <v>#N/A</v>
      </c>
      <c r="C21" s="128" t="e">
        <f>Coating1!L27</f>
        <v>#DIV/0!</v>
      </c>
      <c r="D21" s="128" t="e">
        <f>Coating1!M27</f>
        <v>#DIV/0!</v>
      </c>
      <c r="F21"/>
      <c r="G21"/>
      <c r="H21"/>
      <c r="I21"/>
      <c r="J21"/>
      <c r="K21"/>
      <c r="L21"/>
    </row>
    <row r="22" spans="1:12" ht="12.75">
      <c r="A22" s="23">
        <v>1</v>
      </c>
      <c r="B22" s="114" t="e">
        <f>Coating1!J28</f>
        <v>#N/A</v>
      </c>
      <c r="C22" s="27" t="e">
        <f>Coating1!L28</f>
        <v>#DIV/0!</v>
      </c>
      <c r="D22" s="27" t="e">
        <f>Coating1!M28</f>
        <v>#DIV/0!</v>
      </c>
      <c r="F22"/>
      <c r="G22"/>
      <c r="H22"/>
      <c r="I22"/>
      <c r="J22"/>
      <c r="K22"/>
      <c r="L22"/>
    </row>
    <row r="23" spans="1:12" ht="12.75">
      <c r="A23" s="23">
        <v>1</v>
      </c>
      <c r="B23" s="114" t="e">
        <f>Coating1!J29</f>
        <v>#N/A</v>
      </c>
      <c r="C23" s="27" t="e">
        <f>Coating1!L29</f>
        <v>#DIV/0!</v>
      </c>
      <c r="D23" s="27" t="e">
        <f>Coating1!M29</f>
        <v>#DIV/0!</v>
      </c>
      <c r="F23"/>
      <c r="G23"/>
      <c r="H23"/>
      <c r="I23"/>
      <c r="J23"/>
      <c r="K23"/>
      <c r="L23"/>
    </row>
    <row r="24" spans="1:12" ht="12.75">
      <c r="A24" s="23">
        <v>1</v>
      </c>
      <c r="B24" s="114" t="e">
        <f>Coating1!J30</f>
        <v>#N/A</v>
      </c>
      <c r="C24" s="27" t="e">
        <f>Coating1!L30</f>
        <v>#DIV/0!</v>
      </c>
      <c r="D24" s="27" t="e">
        <f>Coating1!M30</f>
        <v>#DIV/0!</v>
      </c>
      <c r="F24"/>
      <c r="G24"/>
      <c r="H24"/>
      <c r="I24"/>
      <c r="J24"/>
      <c r="K24"/>
      <c r="L24"/>
    </row>
    <row r="25" spans="1:10" ht="12.75">
      <c r="A25" s="23">
        <v>1</v>
      </c>
      <c r="B25" s="114" t="e">
        <f>Coating1!J31</f>
        <v>#N/A</v>
      </c>
      <c r="C25" s="27" t="e">
        <f>Coating1!L31</f>
        <v>#DIV/0!</v>
      </c>
      <c r="D25" s="27" t="e">
        <f>Coating1!M31</f>
        <v>#DIV/0!</v>
      </c>
      <c r="F25"/>
      <c r="G25"/>
      <c r="H25"/>
      <c r="I25"/>
      <c r="J25"/>
    </row>
    <row r="26" spans="1:10" ht="12.75">
      <c r="A26" s="23">
        <v>1</v>
      </c>
      <c r="B26" s="114" t="e">
        <f>Coating1!J32</f>
        <v>#N/A</v>
      </c>
      <c r="C26" s="27" t="e">
        <f>Coating1!L32</f>
        <v>#DIV/0!</v>
      </c>
      <c r="D26" s="27" t="e">
        <f>Coating1!M32</f>
        <v>#DIV/0!</v>
      </c>
      <c r="F26"/>
      <c r="G26"/>
      <c r="H26"/>
      <c r="I26"/>
      <c r="J26"/>
    </row>
    <row r="27" spans="1:10" ht="12.75">
      <c r="A27" s="23">
        <v>1</v>
      </c>
      <c r="B27" s="114" t="e">
        <f>Coating1!J33</f>
        <v>#N/A</v>
      </c>
      <c r="C27" s="27" t="e">
        <f>Coating1!L33</f>
        <v>#DIV/0!</v>
      </c>
      <c r="D27" s="27" t="e">
        <f>Coating1!M33</f>
        <v>#DIV/0!</v>
      </c>
      <c r="F27"/>
      <c r="G27"/>
      <c r="H27"/>
      <c r="I27"/>
      <c r="J27"/>
    </row>
    <row r="28" spans="1:10" ht="12.75">
      <c r="A28" s="23">
        <v>1</v>
      </c>
      <c r="B28" s="114" t="e">
        <f>Coating1!J34</f>
        <v>#N/A</v>
      </c>
      <c r="C28" s="27" t="e">
        <f>Coating1!L34</f>
        <v>#DIV/0!</v>
      </c>
      <c r="D28" s="27" t="e">
        <f>Coating1!M34</f>
        <v>#DIV/0!</v>
      </c>
      <c r="F28"/>
      <c r="G28"/>
      <c r="H28"/>
      <c r="I28"/>
      <c r="J28"/>
    </row>
    <row r="29" spans="1:10" ht="12.75">
      <c r="A29" s="23">
        <v>1</v>
      </c>
      <c r="B29" s="114" t="e">
        <f>Coating1!J35</f>
        <v>#N/A</v>
      </c>
      <c r="C29" s="27" t="e">
        <f>Coating1!L35</f>
        <v>#DIV/0!</v>
      </c>
      <c r="D29" s="27" t="e">
        <f>Coating1!M35</f>
        <v>#DIV/0!</v>
      </c>
      <c r="F29"/>
      <c r="G29"/>
      <c r="H29"/>
      <c r="I29"/>
      <c r="J29"/>
    </row>
    <row r="30" spans="1:10" ht="12.75">
      <c r="A30" s="23">
        <v>1</v>
      </c>
      <c r="B30" s="114" t="e">
        <f>Coating1!J36</f>
        <v>#N/A</v>
      </c>
      <c r="C30" s="27" t="e">
        <f>Coating1!L36</f>
        <v>#DIV/0!</v>
      </c>
      <c r="D30" s="27" t="e">
        <f>Coating1!M36</f>
        <v>#DIV/0!</v>
      </c>
      <c r="F30"/>
      <c r="G30"/>
      <c r="H30"/>
      <c r="I30"/>
      <c r="J30"/>
    </row>
    <row r="31" spans="1:10" ht="12.75">
      <c r="A31" s="23">
        <v>1</v>
      </c>
      <c r="B31" s="114" t="e">
        <f>Coating1!J37</f>
        <v>#N/A</v>
      </c>
      <c r="C31" s="27" t="e">
        <f>Coating1!L37</f>
        <v>#DIV/0!</v>
      </c>
      <c r="D31" s="27" t="e">
        <f>Coating1!M37</f>
        <v>#DIV/0!</v>
      </c>
      <c r="F31"/>
      <c r="G31"/>
      <c r="H31"/>
      <c r="I31"/>
      <c r="J31"/>
    </row>
    <row r="32" spans="1:10" ht="12.75">
      <c r="A32" s="23">
        <v>1</v>
      </c>
      <c r="B32" s="114" t="e">
        <f>Coating1!J38</f>
        <v>#N/A</v>
      </c>
      <c r="C32" s="27" t="e">
        <f>Coating1!L38</f>
        <v>#DIV/0!</v>
      </c>
      <c r="D32" s="27" t="e">
        <f>Coating1!M38</f>
        <v>#DIV/0!</v>
      </c>
      <c r="F32"/>
      <c r="G32"/>
      <c r="H32"/>
      <c r="I32"/>
      <c r="J32"/>
    </row>
    <row r="33" spans="1:10" ht="12.75">
      <c r="A33" s="23">
        <v>1</v>
      </c>
      <c r="B33" s="114" t="e">
        <f>Coating1!J39</f>
        <v>#N/A</v>
      </c>
      <c r="C33" s="27" t="e">
        <f>Coating1!L39</f>
        <v>#DIV/0!</v>
      </c>
      <c r="D33" s="27" t="e">
        <f>Coating1!M39</f>
        <v>#DIV/0!</v>
      </c>
      <c r="F33"/>
      <c r="G33"/>
      <c r="H33"/>
      <c r="I33"/>
      <c r="J33"/>
    </row>
    <row r="34" spans="1:10" ht="12.75">
      <c r="A34" s="23">
        <v>1</v>
      </c>
      <c r="B34" s="114" t="e">
        <f>Coating1!J40</f>
        <v>#N/A</v>
      </c>
      <c r="C34" s="27" t="e">
        <f>Coating1!L40</f>
        <v>#DIV/0!</v>
      </c>
      <c r="D34" s="27" t="e">
        <f>Coating1!M40</f>
        <v>#DIV/0!</v>
      </c>
      <c r="F34"/>
      <c r="G34"/>
      <c r="H34"/>
      <c r="I34"/>
      <c r="J34"/>
    </row>
    <row r="35" spans="1:10" ht="12.75">
      <c r="A35" s="23">
        <v>1</v>
      </c>
      <c r="B35" s="114" t="e">
        <f>Coating1!J41</f>
        <v>#N/A</v>
      </c>
      <c r="C35" s="27" t="e">
        <f>Coating1!L41</f>
        <v>#DIV/0!</v>
      </c>
      <c r="D35" s="27" t="e">
        <f>Coating1!M41</f>
        <v>#DIV/0!</v>
      </c>
      <c r="F35"/>
      <c r="G35"/>
      <c r="H35"/>
      <c r="I35"/>
      <c r="J35"/>
    </row>
    <row r="36" spans="1:10" ht="12.75">
      <c r="A36" s="23">
        <v>1</v>
      </c>
      <c r="B36" s="114" t="e">
        <f>Coating1!J42</f>
        <v>#N/A</v>
      </c>
      <c r="C36" s="27" t="e">
        <f>Coating1!L42</f>
        <v>#DIV/0!</v>
      </c>
      <c r="D36" s="27" t="e">
        <f>Coating1!M42</f>
        <v>#DIV/0!</v>
      </c>
      <c r="F36"/>
      <c r="G36"/>
      <c r="H36"/>
      <c r="I36"/>
      <c r="J36"/>
    </row>
    <row r="37" spans="1:10" ht="12.75">
      <c r="A37" s="23">
        <v>1</v>
      </c>
      <c r="B37" s="114" t="e">
        <f>Coating1!J43</f>
        <v>#N/A</v>
      </c>
      <c r="C37" s="27" t="e">
        <f>Coating1!L43</f>
        <v>#DIV/0!</v>
      </c>
      <c r="D37" s="27" t="e">
        <f>Coating1!M43</f>
        <v>#DIV/0!</v>
      </c>
      <c r="F37"/>
      <c r="G37"/>
      <c r="H37"/>
      <c r="I37"/>
      <c r="J37"/>
    </row>
    <row r="38" spans="1:10" ht="12.75">
      <c r="A38" s="23">
        <v>1</v>
      </c>
      <c r="B38" s="114" t="e">
        <f>Coating1!J44</f>
        <v>#N/A</v>
      </c>
      <c r="C38" s="27" t="e">
        <f>Coating1!L44</f>
        <v>#DIV/0!</v>
      </c>
      <c r="D38" s="27" t="e">
        <f>Coating1!M44</f>
        <v>#DIV/0!</v>
      </c>
      <c r="F38"/>
      <c r="G38"/>
      <c r="H38"/>
      <c r="I38"/>
      <c r="J38"/>
    </row>
    <row r="39" spans="1:10" ht="12.75">
      <c r="A39" s="23">
        <v>1</v>
      </c>
      <c r="B39" s="114" t="e">
        <f>Coating1!J45</f>
        <v>#N/A</v>
      </c>
      <c r="C39" s="27" t="e">
        <f>Coating1!L45</f>
        <v>#DIV/0!</v>
      </c>
      <c r="D39" s="27" t="e">
        <f>Coating1!M45</f>
        <v>#DIV/0!</v>
      </c>
      <c r="F39"/>
      <c r="G39"/>
      <c r="H39"/>
      <c r="I39"/>
      <c r="J39"/>
    </row>
    <row r="40" spans="1:10" ht="12.75">
      <c r="A40" s="23">
        <v>1</v>
      </c>
      <c r="B40" s="114" t="e">
        <f>Coating1!J46</f>
        <v>#N/A</v>
      </c>
      <c r="C40" s="27" t="e">
        <f>Coating1!L46</f>
        <v>#DIV/0!</v>
      </c>
      <c r="D40" s="27" t="e">
        <f>Coating1!M46</f>
        <v>#DIV/0!</v>
      </c>
      <c r="F40"/>
      <c r="G40"/>
      <c r="H40"/>
      <c r="I40"/>
      <c r="J40"/>
    </row>
    <row r="41" spans="1:10" ht="12.75">
      <c r="A41" s="23">
        <v>1</v>
      </c>
      <c r="B41" s="114" t="e">
        <f>Coating1!J47</f>
        <v>#N/A</v>
      </c>
      <c r="C41" s="27" t="e">
        <f>Coating1!L47</f>
        <v>#DIV/0!</v>
      </c>
      <c r="D41" s="27" t="e">
        <f>Coating1!M47</f>
        <v>#DIV/0!</v>
      </c>
      <c r="F41"/>
      <c r="G41"/>
      <c r="H41"/>
      <c r="I41"/>
      <c r="J41"/>
    </row>
    <row r="42" spans="1:10" ht="12.75">
      <c r="A42" s="23">
        <v>1</v>
      </c>
      <c r="B42" s="115" t="e">
        <f>Coating1!J48</f>
        <v>#N/A</v>
      </c>
      <c r="C42" s="28" t="e">
        <f>Coating1!L48</f>
        <v>#DIV/0!</v>
      </c>
      <c r="D42" s="28" t="e">
        <f>Coating1!M48</f>
        <v>#DIV/0!</v>
      </c>
      <c r="F42"/>
      <c r="G42"/>
      <c r="H42"/>
      <c r="I42"/>
      <c r="J42"/>
    </row>
    <row r="43" spans="1:10" ht="12.75">
      <c r="A43" s="23">
        <v>1</v>
      </c>
      <c r="B43" s="115" t="e">
        <f>Coating1!J49</f>
        <v>#N/A</v>
      </c>
      <c r="C43" s="28" t="e">
        <f>Coating1!L49</f>
        <v>#DIV/0!</v>
      </c>
      <c r="D43" s="28" t="e">
        <f>Coating1!M49</f>
        <v>#DIV/0!</v>
      </c>
      <c r="F43"/>
      <c r="G43"/>
      <c r="H43"/>
      <c r="I43"/>
      <c r="J43"/>
    </row>
    <row r="44" spans="1:10" ht="12.75">
      <c r="A44" s="23">
        <v>1</v>
      </c>
      <c r="B44" s="115" t="e">
        <f>Coating1!J50</f>
        <v>#N/A</v>
      </c>
      <c r="C44" s="28" t="e">
        <f>Coating1!L50</f>
        <v>#DIV/0!</v>
      </c>
      <c r="D44" s="28" t="e">
        <f>Coating1!M50</f>
        <v>#DIV/0!</v>
      </c>
      <c r="F44"/>
      <c r="G44"/>
      <c r="H44"/>
      <c r="I44"/>
      <c r="J44"/>
    </row>
    <row r="45" spans="1:10" ht="12.75">
      <c r="A45" s="23">
        <v>1</v>
      </c>
      <c r="B45" s="115" t="e">
        <f>Coating1!J51</f>
        <v>#N/A</v>
      </c>
      <c r="C45" s="28" t="e">
        <f>Coating1!L51</f>
        <v>#DIV/0!</v>
      </c>
      <c r="D45" s="28" t="e">
        <f>Coating1!M51</f>
        <v>#DIV/0!</v>
      </c>
      <c r="F45"/>
      <c r="G45"/>
      <c r="H45"/>
      <c r="I45"/>
      <c r="J45"/>
    </row>
    <row r="46" spans="1:10" ht="12.75">
      <c r="A46" s="23">
        <v>1</v>
      </c>
      <c r="B46" s="115" t="e">
        <f>Coating1!J52</f>
        <v>#N/A</v>
      </c>
      <c r="C46" s="28" t="e">
        <f>Coating1!L52</f>
        <v>#DIV/0!</v>
      </c>
      <c r="D46" s="28" t="e">
        <f>Coating1!M52</f>
        <v>#DIV/0!</v>
      </c>
      <c r="F46"/>
      <c r="G46"/>
      <c r="H46"/>
      <c r="I46"/>
      <c r="J46"/>
    </row>
    <row r="47" spans="1:10" ht="12.75">
      <c r="A47" s="23">
        <v>1</v>
      </c>
      <c r="B47" s="115" t="e">
        <f>Coating1!J53</f>
        <v>#N/A</v>
      </c>
      <c r="C47" s="28" t="e">
        <f>Coating1!L53</f>
        <v>#DIV/0!</v>
      </c>
      <c r="D47" s="28" t="e">
        <f>Coating1!M53</f>
        <v>#DIV/0!</v>
      </c>
      <c r="F47"/>
      <c r="G47"/>
      <c r="H47"/>
      <c r="I47"/>
      <c r="J47"/>
    </row>
    <row r="48" spans="1:10" ht="12.75">
      <c r="A48" s="23">
        <v>1</v>
      </c>
      <c r="B48" s="115" t="e">
        <f>Coating1!J54</f>
        <v>#N/A</v>
      </c>
      <c r="C48" s="28" t="e">
        <f>Coating1!L54</f>
        <v>#DIV/0!</v>
      </c>
      <c r="D48" s="28" t="e">
        <f>Coating1!M54</f>
        <v>#DIV/0!</v>
      </c>
      <c r="F48"/>
      <c r="G48"/>
      <c r="H48"/>
      <c r="I48"/>
      <c r="J48"/>
    </row>
    <row r="49" spans="1:10" ht="12.75">
      <c r="A49" s="23">
        <v>1</v>
      </c>
      <c r="B49" s="115" t="e">
        <f>Coating1!J55</f>
        <v>#N/A</v>
      </c>
      <c r="C49" s="28" t="e">
        <f>Coating1!L55</f>
        <v>#DIV/0!</v>
      </c>
      <c r="D49" s="28" t="e">
        <f>Coating1!M55</f>
        <v>#DIV/0!</v>
      </c>
      <c r="F49"/>
      <c r="G49"/>
      <c r="H49"/>
      <c r="I49"/>
      <c r="J49"/>
    </row>
    <row r="50" spans="1:10" ht="12.75">
      <c r="A50" s="23">
        <v>1</v>
      </c>
      <c r="B50" s="115" t="e">
        <f>Coating1!J56</f>
        <v>#N/A</v>
      </c>
      <c r="C50" s="28" t="e">
        <f>Coating1!L56</f>
        <v>#DIV/0!</v>
      </c>
      <c r="D50" s="28" t="e">
        <f>Coating1!M56</f>
        <v>#DIV/0!</v>
      </c>
      <c r="F50"/>
      <c r="G50"/>
      <c r="H50"/>
      <c r="I50"/>
      <c r="J50"/>
    </row>
    <row r="51" spans="1:10" ht="12.75">
      <c r="A51" s="23">
        <v>1</v>
      </c>
      <c r="B51" s="115" t="e">
        <f>Coating1!J57</f>
        <v>#N/A</v>
      </c>
      <c r="C51" s="28" t="e">
        <f>Coating1!L57</f>
        <v>#DIV/0!</v>
      </c>
      <c r="D51" s="28" t="e">
        <f>Coating1!M57</f>
        <v>#DIV/0!</v>
      </c>
      <c r="F51"/>
      <c r="G51"/>
      <c r="H51"/>
      <c r="I51"/>
      <c r="J51"/>
    </row>
    <row r="52" spans="1:10" ht="12.75">
      <c r="A52" s="23">
        <v>1</v>
      </c>
      <c r="B52" s="115" t="e">
        <f>Coating1!J58</f>
        <v>#N/A</v>
      </c>
      <c r="C52" s="28" t="e">
        <f>Coating1!L58</f>
        <v>#DIV/0!</v>
      </c>
      <c r="D52" s="28" t="e">
        <f>Coating1!M58</f>
        <v>#DIV/0!</v>
      </c>
      <c r="F52"/>
      <c r="G52"/>
      <c r="H52"/>
      <c r="I52"/>
      <c r="J52"/>
    </row>
    <row r="53" spans="1:10" ht="12.75">
      <c r="A53" s="23">
        <v>1</v>
      </c>
      <c r="B53" s="115" t="e">
        <f>Coating1!J59</f>
        <v>#N/A</v>
      </c>
      <c r="C53" s="28" t="e">
        <f>Coating1!L59</f>
        <v>#DIV/0!</v>
      </c>
      <c r="D53" s="28" t="e">
        <f>Coating1!M59</f>
        <v>#DIV/0!</v>
      </c>
      <c r="F53"/>
      <c r="G53"/>
      <c r="H53"/>
      <c r="I53"/>
      <c r="J53"/>
    </row>
    <row r="54" spans="1:10" ht="12.75">
      <c r="A54" s="23">
        <v>1</v>
      </c>
      <c r="B54" s="115" t="e">
        <f>Coating1!J60</f>
        <v>#N/A</v>
      </c>
      <c r="C54" s="28" t="e">
        <f>Coating1!L60</f>
        <v>#DIV/0!</v>
      </c>
      <c r="D54" s="28" t="e">
        <f>Coating1!M60</f>
        <v>#DIV/0!</v>
      </c>
      <c r="F54"/>
      <c r="G54"/>
      <c r="H54"/>
      <c r="I54"/>
      <c r="J54"/>
    </row>
    <row r="55" spans="1:10" ht="12.75">
      <c r="A55" s="23">
        <v>1</v>
      </c>
      <c r="B55" s="115" t="e">
        <f>Coating1!J61</f>
        <v>#N/A</v>
      </c>
      <c r="C55" s="28" t="e">
        <f>Coating1!L61</f>
        <v>#DIV/0!</v>
      </c>
      <c r="D55" s="28" t="e">
        <f>Coating1!M61</f>
        <v>#DIV/0!</v>
      </c>
      <c r="F55"/>
      <c r="G55"/>
      <c r="H55"/>
      <c r="I55"/>
      <c r="J55"/>
    </row>
    <row r="56" spans="1:10" ht="12.75">
      <c r="A56" s="23">
        <v>1</v>
      </c>
      <c r="B56" s="115" t="e">
        <f>Coating1!J62</f>
        <v>#N/A</v>
      </c>
      <c r="C56" s="28" t="e">
        <f>Coating1!L62</f>
        <v>#DIV/0!</v>
      </c>
      <c r="D56" s="28" t="e">
        <f>Coating1!M62</f>
        <v>#DIV/0!</v>
      </c>
      <c r="F56"/>
      <c r="G56"/>
      <c r="H56"/>
      <c r="I56"/>
      <c r="J56"/>
    </row>
    <row r="57" spans="1:10" ht="12.75">
      <c r="A57" s="23">
        <v>1</v>
      </c>
      <c r="B57" s="115" t="e">
        <f>Coating1!J63</f>
        <v>#N/A</v>
      </c>
      <c r="C57" s="28" t="e">
        <f>Coating1!L63</f>
        <v>#DIV/0!</v>
      </c>
      <c r="D57" s="28" t="e">
        <f>Coating1!M63</f>
        <v>#DIV/0!</v>
      </c>
      <c r="F57"/>
      <c r="G57"/>
      <c r="H57"/>
      <c r="I57"/>
      <c r="J57"/>
    </row>
    <row r="58" spans="1:10" ht="12.75">
      <c r="A58" s="23">
        <v>1</v>
      </c>
      <c r="B58" s="115" t="e">
        <f>Coating1!J64</f>
        <v>#N/A</v>
      </c>
      <c r="C58" s="28" t="e">
        <f>Coating1!L64</f>
        <v>#DIV/0!</v>
      </c>
      <c r="D58" s="28" t="e">
        <f>Coating1!M64</f>
        <v>#DIV/0!</v>
      </c>
      <c r="F58"/>
      <c r="G58"/>
      <c r="H58"/>
      <c r="I58"/>
      <c r="J58"/>
    </row>
    <row r="59" spans="1:10" ht="12.75">
      <c r="A59" s="23">
        <v>1</v>
      </c>
      <c r="B59" s="115" t="e">
        <f>Coating1!J65</f>
        <v>#N/A</v>
      </c>
      <c r="C59" s="28" t="e">
        <f>Coating1!L65</f>
        <v>#DIV/0!</v>
      </c>
      <c r="D59" s="28" t="e">
        <f>Coating1!M65</f>
        <v>#DIV/0!</v>
      </c>
      <c r="F59"/>
      <c r="G59"/>
      <c r="H59"/>
      <c r="I59"/>
      <c r="J59"/>
    </row>
    <row r="60" spans="1:10" ht="12.75">
      <c r="A60" s="23">
        <v>1</v>
      </c>
      <c r="B60" s="115" t="e">
        <f>Coating1!J66</f>
        <v>#N/A</v>
      </c>
      <c r="C60" s="28" t="e">
        <f>Coating1!L66</f>
        <v>#DIV/0!</v>
      </c>
      <c r="D60" s="28" t="e">
        <f>Coating1!M66</f>
        <v>#DIV/0!</v>
      </c>
      <c r="F60"/>
      <c r="G60"/>
      <c r="H60"/>
      <c r="I60"/>
      <c r="J60"/>
    </row>
    <row r="61" spans="1:10" ht="12.75">
      <c r="A61" s="23">
        <v>1</v>
      </c>
      <c r="B61" s="115" t="e">
        <f>Coating1!J67</f>
        <v>#N/A</v>
      </c>
      <c r="C61" s="28" t="e">
        <f>Coating1!L67</f>
        <v>#DIV/0!</v>
      </c>
      <c r="D61" s="28" t="e">
        <f>Coating1!M67</f>
        <v>#DIV/0!</v>
      </c>
      <c r="F61"/>
      <c r="G61"/>
      <c r="H61"/>
      <c r="I61"/>
      <c r="J61"/>
    </row>
    <row r="62" spans="1:10" ht="12.75">
      <c r="A62" s="23">
        <v>2</v>
      </c>
      <c r="B62" s="127" t="e">
        <f>'Coating 2'!J8</f>
        <v>#N/A</v>
      </c>
      <c r="C62" s="128" t="e">
        <f>'Coating 2'!L8</f>
        <v>#DIV/0!</v>
      </c>
      <c r="D62" s="128" t="e">
        <f>'Coating 2'!M8</f>
        <v>#DIV/0!</v>
      </c>
      <c r="F62"/>
      <c r="G62"/>
      <c r="H62"/>
      <c r="I62"/>
      <c r="J62"/>
    </row>
    <row r="63" spans="1:10" ht="12.75">
      <c r="A63" s="23">
        <v>2</v>
      </c>
      <c r="B63" s="127" t="e">
        <f>'Coating 2'!J9</f>
        <v>#N/A</v>
      </c>
      <c r="C63" s="128" t="e">
        <f>'Coating 2'!L9</f>
        <v>#DIV/0!</v>
      </c>
      <c r="D63" s="128" t="e">
        <f>'Coating 2'!M9</f>
        <v>#DIV/0!</v>
      </c>
      <c r="F63"/>
      <c r="G63"/>
      <c r="H63"/>
      <c r="I63"/>
      <c r="J63"/>
    </row>
    <row r="64" spans="1:10" ht="12.75">
      <c r="A64" s="23">
        <v>2</v>
      </c>
      <c r="B64" s="127" t="e">
        <f>'Coating 2'!J10</f>
        <v>#N/A</v>
      </c>
      <c r="C64" s="128" t="e">
        <f>'Coating 2'!L10</f>
        <v>#DIV/0!</v>
      </c>
      <c r="D64" s="128" t="e">
        <f>'Coating 2'!M10</f>
        <v>#DIV/0!</v>
      </c>
      <c r="F64"/>
      <c r="G64"/>
      <c r="H64"/>
      <c r="I64"/>
      <c r="J64"/>
    </row>
    <row r="65" spans="1:9" ht="12.75">
      <c r="A65" s="23">
        <v>2</v>
      </c>
      <c r="B65" s="127" t="e">
        <f>'Coating 2'!J11</f>
        <v>#N/A</v>
      </c>
      <c r="C65" s="128" t="e">
        <f>'Coating 2'!L11</f>
        <v>#DIV/0!</v>
      </c>
      <c r="D65" s="128" t="e">
        <f>'Coating 2'!M11</f>
        <v>#DIV/0!</v>
      </c>
      <c r="F65"/>
      <c r="G65"/>
      <c r="H65"/>
      <c r="I65"/>
    </row>
    <row r="66" spans="1:9" ht="12.75">
      <c r="A66" s="23">
        <v>2</v>
      </c>
      <c r="B66" s="127" t="e">
        <f>'Coating 2'!J12</f>
        <v>#N/A</v>
      </c>
      <c r="C66" s="128" t="e">
        <f>'Coating 2'!L12</f>
        <v>#DIV/0!</v>
      </c>
      <c r="D66" s="128" t="e">
        <f>'Coating 2'!M12</f>
        <v>#DIV/0!</v>
      </c>
      <c r="F66"/>
      <c r="G66"/>
      <c r="H66"/>
      <c r="I66"/>
    </row>
    <row r="67" spans="1:9" ht="12.75">
      <c r="A67" s="23">
        <v>2</v>
      </c>
      <c r="B67" s="127" t="e">
        <f>'Coating 2'!J13</f>
        <v>#N/A</v>
      </c>
      <c r="C67" s="128" t="e">
        <f>'Coating 2'!L13</f>
        <v>#DIV/0!</v>
      </c>
      <c r="D67" s="128" t="e">
        <f>'Coating 2'!M13</f>
        <v>#DIV/0!</v>
      </c>
      <c r="F67"/>
      <c r="G67"/>
      <c r="H67"/>
      <c r="I67"/>
    </row>
    <row r="68" spans="1:9" ht="12.75">
      <c r="A68" s="23">
        <v>2</v>
      </c>
      <c r="B68" s="127" t="e">
        <f>'Coating 2'!J14</f>
        <v>#N/A</v>
      </c>
      <c r="C68" s="128" t="e">
        <f>'Coating 2'!L14</f>
        <v>#DIV/0!</v>
      </c>
      <c r="D68" s="128" t="e">
        <f>'Coating 2'!M14</f>
        <v>#DIV/0!</v>
      </c>
      <c r="F68"/>
      <c r="G68"/>
      <c r="H68"/>
      <c r="I68"/>
    </row>
    <row r="69" spans="1:9" ht="12.75">
      <c r="A69" s="23">
        <v>2</v>
      </c>
      <c r="B69" s="127" t="e">
        <f>'Coating 2'!J15</f>
        <v>#N/A</v>
      </c>
      <c r="C69" s="128" t="e">
        <f>'Coating 2'!L15</f>
        <v>#DIV/0!</v>
      </c>
      <c r="D69" s="128" t="e">
        <f>'Coating 2'!M15</f>
        <v>#DIV/0!</v>
      </c>
      <c r="F69"/>
      <c r="G69"/>
      <c r="H69"/>
      <c r="I69"/>
    </row>
    <row r="70" spans="1:9" ht="12.75">
      <c r="A70" s="23">
        <v>2</v>
      </c>
      <c r="B70" s="127" t="e">
        <f>'Coating 2'!J16</f>
        <v>#N/A</v>
      </c>
      <c r="C70" s="128" t="e">
        <f>'Coating 2'!L16</f>
        <v>#DIV/0!</v>
      </c>
      <c r="D70" s="128" t="e">
        <f>'Coating 2'!M16</f>
        <v>#DIV/0!</v>
      </c>
      <c r="F70"/>
      <c r="G70"/>
      <c r="H70"/>
      <c r="I70"/>
    </row>
    <row r="71" spans="1:9" ht="12.75">
      <c r="A71" s="23">
        <v>2</v>
      </c>
      <c r="B71" s="127" t="e">
        <f>'Coating 2'!J17</f>
        <v>#N/A</v>
      </c>
      <c r="C71" s="128" t="e">
        <f>'Coating 2'!L17</f>
        <v>#DIV/0!</v>
      </c>
      <c r="D71" s="128" t="e">
        <f>'Coating 2'!M17</f>
        <v>#DIV/0!</v>
      </c>
      <c r="F71"/>
      <c r="G71"/>
      <c r="H71"/>
      <c r="I71"/>
    </row>
    <row r="72" spans="1:9" ht="12.75">
      <c r="A72" s="23">
        <v>2</v>
      </c>
      <c r="B72" s="127" t="e">
        <f>'Coating 2'!J18</f>
        <v>#N/A</v>
      </c>
      <c r="C72" s="128" t="e">
        <f>'Coating 2'!L18</f>
        <v>#DIV/0!</v>
      </c>
      <c r="D72" s="128" t="e">
        <f>'Coating 2'!M18</f>
        <v>#DIV/0!</v>
      </c>
      <c r="F72"/>
      <c r="G72"/>
      <c r="H72"/>
      <c r="I72"/>
    </row>
    <row r="73" spans="1:9" ht="12.75">
      <c r="A73" s="23">
        <v>2</v>
      </c>
      <c r="B73" s="127" t="e">
        <f>'Coating 2'!J19</f>
        <v>#N/A</v>
      </c>
      <c r="C73" s="128" t="e">
        <f>'Coating 2'!L19</f>
        <v>#DIV/0!</v>
      </c>
      <c r="D73" s="128" t="e">
        <f>'Coating 2'!M19</f>
        <v>#DIV/0!</v>
      </c>
      <c r="F73"/>
      <c r="G73"/>
      <c r="H73"/>
      <c r="I73"/>
    </row>
    <row r="74" spans="1:9" ht="12.75">
      <c r="A74" s="23">
        <v>2</v>
      </c>
      <c r="B74" s="127" t="e">
        <f>'Coating 2'!J20</f>
        <v>#N/A</v>
      </c>
      <c r="C74" s="128" t="e">
        <f>'Coating 2'!L20</f>
        <v>#DIV/0!</v>
      </c>
      <c r="D74" s="128" t="e">
        <f>'Coating 2'!M20</f>
        <v>#DIV/0!</v>
      </c>
      <c r="F74"/>
      <c r="G74"/>
      <c r="H74"/>
      <c r="I74"/>
    </row>
    <row r="75" spans="1:9" ht="12.75">
      <c r="A75" s="23">
        <v>2</v>
      </c>
      <c r="B75" s="127" t="e">
        <f>'Coating 2'!J21</f>
        <v>#N/A</v>
      </c>
      <c r="C75" s="128" t="e">
        <f>'Coating 2'!L21</f>
        <v>#DIV/0!</v>
      </c>
      <c r="D75" s="128" t="e">
        <f>'Coating 2'!M21</f>
        <v>#DIV/0!</v>
      </c>
      <c r="F75"/>
      <c r="G75"/>
      <c r="H75"/>
      <c r="I75"/>
    </row>
    <row r="76" spans="1:9" ht="12.75">
      <c r="A76" s="23">
        <v>2</v>
      </c>
      <c r="B76" s="127" t="e">
        <f>'Coating 2'!J22</f>
        <v>#N/A</v>
      </c>
      <c r="C76" s="128" t="e">
        <f>'Coating 2'!L22</f>
        <v>#DIV/0!</v>
      </c>
      <c r="D76" s="128" t="e">
        <f>'Coating 2'!M22</f>
        <v>#DIV/0!</v>
      </c>
      <c r="F76"/>
      <c r="G76"/>
      <c r="H76"/>
      <c r="I76"/>
    </row>
    <row r="77" spans="1:9" ht="12.75">
      <c r="A77" s="23">
        <v>2</v>
      </c>
      <c r="B77" s="127" t="e">
        <f>'Coating 2'!J23</f>
        <v>#N/A</v>
      </c>
      <c r="C77" s="128" t="e">
        <f>'Coating 2'!L23</f>
        <v>#DIV/0!</v>
      </c>
      <c r="D77" s="128" t="e">
        <f>'Coating 2'!M23</f>
        <v>#DIV/0!</v>
      </c>
      <c r="F77"/>
      <c r="G77"/>
      <c r="H77"/>
      <c r="I77"/>
    </row>
    <row r="78" spans="1:9" ht="12.75">
      <c r="A78" s="23">
        <v>2</v>
      </c>
      <c r="B78" s="127" t="e">
        <f>'Coating 2'!J24</f>
        <v>#N/A</v>
      </c>
      <c r="C78" s="128" t="e">
        <f>'Coating 2'!L24</f>
        <v>#DIV/0!</v>
      </c>
      <c r="D78" s="128" t="e">
        <f>'Coating 2'!M24</f>
        <v>#DIV/0!</v>
      </c>
      <c r="F78"/>
      <c r="G78"/>
      <c r="H78"/>
      <c r="I78"/>
    </row>
    <row r="79" spans="1:9" ht="12.75">
      <c r="A79" s="23">
        <v>2</v>
      </c>
      <c r="B79" s="127" t="e">
        <f>'Coating 2'!J25</f>
        <v>#N/A</v>
      </c>
      <c r="C79" s="128" t="e">
        <f>'Coating 2'!L25</f>
        <v>#DIV/0!</v>
      </c>
      <c r="D79" s="128" t="e">
        <f>'Coating 2'!M25</f>
        <v>#DIV/0!</v>
      </c>
      <c r="F79"/>
      <c r="G79"/>
      <c r="H79"/>
      <c r="I79"/>
    </row>
    <row r="80" spans="1:9" ht="12.75">
      <c r="A80" s="23">
        <v>2</v>
      </c>
      <c r="B80" s="127" t="e">
        <f>'Coating 2'!J26</f>
        <v>#N/A</v>
      </c>
      <c r="C80" s="128" t="e">
        <f>'Coating 2'!L26</f>
        <v>#DIV/0!</v>
      </c>
      <c r="D80" s="128" t="e">
        <f>'Coating 2'!M26</f>
        <v>#DIV/0!</v>
      </c>
      <c r="F80"/>
      <c r="G80"/>
      <c r="H80"/>
      <c r="I80"/>
    </row>
    <row r="81" spans="1:9" ht="12.75">
      <c r="A81" s="23">
        <v>2</v>
      </c>
      <c r="B81" s="127" t="e">
        <f>'Coating 2'!J27</f>
        <v>#N/A</v>
      </c>
      <c r="C81" s="128" t="e">
        <f>'Coating 2'!L27</f>
        <v>#DIV/0!</v>
      </c>
      <c r="D81" s="128" t="e">
        <f>'Coating 2'!M27</f>
        <v>#DIV/0!</v>
      </c>
      <c r="F81"/>
      <c r="G81"/>
      <c r="H81"/>
      <c r="I81"/>
    </row>
    <row r="82" spans="1:9" ht="12.75">
      <c r="A82" s="23">
        <v>2</v>
      </c>
      <c r="B82" s="114" t="e">
        <f>'Coating 2'!J28</f>
        <v>#N/A</v>
      </c>
      <c r="C82" s="27" t="e">
        <f>'Coating 2'!L28</f>
        <v>#DIV/0!</v>
      </c>
      <c r="D82" s="27" t="e">
        <f>'Coating 2'!M28</f>
        <v>#DIV/0!</v>
      </c>
      <c r="F82"/>
      <c r="G82"/>
      <c r="H82"/>
      <c r="I82"/>
    </row>
    <row r="83" spans="1:9" ht="12.75">
      <c r="A83" s="23">
        <v>2</v>
      </c>
      <c r="B83" s="114" t="e">
        <f>'Coating 2'!J29</f>
        <v>#N/A</v>
      </c>
      <c r="C83" s="27" t="e">
        <f>'Coating 2'!L29</f>
        <v>#DIV/0!</v>
      </c>
      <c r="D83" s="27" t="e">
        <f>'Coating 2'!M29</f>
        <v>#DIV/0!</v>
      </c>
      <c r="F83"/>
      <c r="G83"/>
      <c r="H83"/>
      <c r="I83"/>
    </row>
    <row r="84" spans="1:9" ht="12.75">
      <c r="A84" s="23">
        <v>2</v>
      </c>
      <c r="B84" s="114" t="e">
        <f>'Coating 2'!J30</f>
        <v>#N/A</v>
      </c>
      <c r="C84" s="27" t="e">
        <f>'Coating 2'!L30</f>
        <v>#DIV/0!</v>
      </c>
      <c r="D84" s="27" t="e">
        <f>'Coating 2'!M30</f>
        <v>#DIV/0!</v>
      </c>
      <c r="F84"/>
      <c r="G84"/>
      <c r="H84"/>
      <c r="I84"/>
    </row>
    <row r="85" spans="1:9" ht="12.75">
      <c r="A85" s="23">
        <v>2</v>
      </c>
      <c r="B85" s="114" t="e">
        <f>'Coating 2'!J31</f>
        <v>#N/A</v>
      </c>
      <c r="C85" s="27" t="e">
        <f>'Coating 2'!L31</f>
        <v>#DIV/0!</v>
      </c>
      <c r="D85" s="27" t="e">
        <f>'Coating 2'!M31</f>
        <v>#DIV/0!</v>
      </c>
      <c r="F85"/>
      <c r="G85"/>
      <c r="H85"/>
      <c r="I85"/>
    </row>
    <row r="86" spans="1:9" ht="12.75">
      <c r="A86" s="23">
        <v>2</v>
      </c>
      <c r="B86" s="114" t="e">
        <f>'Coating 2'!J32</f>
        <v>#N/A</v>
      </c>
      <c r="C86" s="27" t="e">
        <f>'Coating 2'!L32</f>
        <v>#DIV/0!</v>
      </c>
      <c r="D86" s="27" t="e">
        <f>'Coating 2'!M32</f>
        <v>#DIV/0!</v>
      </c>
      <c r="F86"/>
      <c r="G86"/>
      <c r="H86"/>
      <c r="I86"/>
    </row>
    <row r="87" spans="1:9" ht="12.75">
      <c r="A87" s="23">
        <v>2</v>
      </c>
      <c r="B87" s="114" t="e">
        <f>'Coating 2'!J33</f>
        <v>#N/A</v>
      </c>
      <c r="C87" s="27" t="e">
        <f>'Coating 2'!L33</f>
        <v>#DIV/0!</v>
      </c>
      <c r="D87" s="27" t="e">
        <f>'Coating 2'!M33</f>
        <v>#DIV/0!</v>
      </c>
      <c r="F87"/>
      <c r="G87"/>
      <c r="H87"/>
      <c r="I87"/>
    </row>
    <row r="88" spans="1:9" ht="12.75">
      <c r="A88" s="23">
        <v>2</v>
      </c>
      <c r="B88" s="114" t="e">
        <f>'Coating 2'!J34</f>
        <v>#N/A</v>
      </c>
      <c r="C88" s="27" t="e">
        <f>'Coating 2'!L34</f>
        <v>#DIV/0!</v>
      </c>
      <c r="D88" s="27" t="e">
        <f>'Coating 2'!M34</f>
        <v>#DIV/0!</v>
      </c>
      <c r="F88"/>
      <c r="G88"/>
      <c r="H88"/>
      <c r="I88"/>
    </row>
    <row r="89" spans="1:9" ht="12.75">
      <c r="A89" s="23">
        <v>2</v>
      </c>
      <c r="B89" s="114" t="e">
        <f>'Coating 2'!J35</f>
        <v>#N/A</v>
      </c>
      <c r="C89" s="27" t="e">
        <f>'Coating 2'!L35</f>
        <v>#DIV/0!</v>
      </c>
      <c r="D89" s="27" t="e">
        <f>'Coating 2'!M35</f>
        <v>#DIV/0!</v>
      </c>
      <c r="F89"/>
      <c r="G89"/>
      <c r="H89"/>
      <c r="I89"/>
    </row>
    <row r="90" spans="1:9" ht="12.75">
      <c r="A90" s="23">
        <v>2</v>
      </c>
      <c r="B90" s="114" t="e">
        <f>'Coating 2'!J36</f>
        <v>#N/A</v>
      </c>
      <c r="C90" s="27" t="e">
        <f>'Coating 2'!L36</f>
        <v>#DIV/0!</v>
      </c>
      <c r="D90" s="27" t="e">
        <f>'Coating 2'!M36</f>
        <v>#DIV/0!</v>
      </c>
      <c r="F90"/>
      <c r="G90"/>
      <c r="H90"/>
      <c r="I90"/>
    </row>
    <row r="91" spans="1:9" ht="12.75">
      <c r="A91" s="23">
        <v>2</v>
      </c>
      <c r="B91" s="114" t="e">
        <f>'Coating 2'!J37</f>
        <v>#N/A</v>
      </c>
      <c r="C91" s="27" t="e">
        <f>'Coating 2'!L37</f>
        <v>#DIV/0!</v>
      </c>
      <c r="D91" s="27" t="e">
        <f>'Coating 2'!M37</f>
        <v>#DIV/0!</v>
      </c>
      <c r="F91"/>
      <c r="G91"/>
      <c r="H91"/>
      <c r="I91"/>
    </row>
    <row r="92" spans="1:9" ht="12.75">
      <c r="A92" s="23">
        <v>2</v>
      </c>
      <c r="B92" s="114" t="e">
        <f>'Coating 2'!J38</f>
        <v>#N/A</v>
      </c>
      <c r="C92" s="27" t="e">
        <f>'Coating 2'!L38</f>
        <v>#DIV/0!</v>
      </c>
      <c r="D92" s="27" t="e">
        <f>'Coating 2'!M38</f>
        <v>#DIV/0!</v>
      </c>
      <c r="F92"/>
      <c r="G92"/>
      <c r="H92"/>
      <c r="I92"/>
    </row>
    <row r="93" spans="1:9" ht="12.75">
      <c r="A93" s="23">
        <v>2</v>
      </c>
      <c r="B93" s="114" t="e">
        <f>'Coating 2'!J39</f>
        <v>#N/A</v>
      </c>
      <c r="C93" s="27" t="e">
        <f>'Coating 2'!L39</f>
        <v>#DIV/0!</v>
      </c>
      <c r="D93" s="27" t="e">
        <f>'Coating 2'!M39</f>
        <v>#DIV/0!</v>
      </c>
      <c r="F93"/>
      <c r="G93"/>
      <c r="H93"/>
      <c r="I93"/>
    </row>
    <row r="94" spans="1:9" ht="12.75">
      <c r="A94" s="23">
        <v>2</v>
      </c>
      <c r="B94" s="114" t="e">
        <f>'Coating 2'!J40</f>
        <v>#N/A</v>
      </c>
      <c r="C94" s="27" t="e">
        <f>'Coating 2'!L40</f>
        <v>#DIV/0!</v>
      </c>
      <c r="D94" s="27" t="e">
        <f>'Coating 2'!M40</f>
        <v>#DIV/0!</v>
      </c>
      <c r="F94"/>
      <c r="G94"/>
      <c r="H94"/>
      <c r="I94"/>
    </row>
    <row r="95" spans="1:9" ht="12.75">
      <c r="A95" s="23">
        <v>2</v>
      </c>
      <c r="B95" s="114" t="e">
        <f>'Coating 2'!J41</f>
        <v>#N/A</v>
      </c>
      <c r="C95" s="27" t="e">
        <f>'Coating 2'!L41</f>
        <v>#DIV/0!</v>
      </c>
      <c r="D95" s="27" t="e">
        <f>'Coating 2'!M41</f>
        <v>#DIV/0!</v>
      </c>
      <c r="F95"/>
      <c r="G95"/>
      <c r="H95"/>
      <c r="I95"/>
    </row>
    <row r="96" spans="1:9" ht="12.75">
      <c r="A96" s="23">
        <v>2</v>
      </c>
      <c r="B96" s="114" t="e">
        <f>'Coating 2'!J42</f>
        <v>#N/A</v>
      </c>
      <c r="C96" s="27" t="e">
        <f>'Coating 2'!L42</f>
        <v>#DIV/0!</v>
      </c>
      <c r="D96" s="27" t="e">
        <f>'Coating 2'!M42</f>
        <v>#DIV/0!</v>
      </c>
      <c r="F96"/>
      <c r="G96"/>
      <c r="H96"/>
      <c r="I96"/>
    </row>
    <row r="97" spans="1:9" ht="12.75">
      <c r="A97" s="23">
        <v>2</v>
      </c>
      <c r="B97" s="114" t="e">
        <f>'Coating 2'!J43</f>
        <v>#N/A</v>
      </c>
      <c r="C97" s="27" t="e">
        <f>'Coating 2'!L43</f>
        <v>#DIV/0!</v>
      </c>
      <c r="D97" s="27" t="e">
        <f>'Coating 2'!M43</f>
        <v>#DIV/0!</v>
      </c>
      <c r="F97"/>
      <c r="G97"/>
      <c r="H97"/>
      <c r="I97"/>
    </row>
    <row r="98" spans="1:9" ht="12.75">
      <c r="A98" s="23">
        <v>2</v>
      </c>
      <c r="B98" s="114" t="e">
        <f>'Coating 2'!J44</f>
        <v>#N/A</v>
      </c>
      <c r="C98" s="27" t="e">
        <f>'Coating 2'!L44</f>
        <v>#DIV/0!</v>
      </c>
      <c r="D98" s="27" t="e">
        <f>'Coating 2'!M44</f>
        <v>#DIV/0!</v>
      </c>
      <c r="F98"/>
      <c r="G98"/>
      <c r="H98"/>
      <c r="I98"/>
    </row>
    <row r="99" spans="1:9" ht="12.75">
      <c r="A99" s="23">
        <v>2</v>
      </c>
      <c r="B99" s="114" t="e">
        <f>'Coating 2'!J45</f>
        <v>#N/A</v>
      </c>
      <c r="C99" s="27" t="e">
        <f>'Coating 2'!L45</f>
        <v>#DIV/0!</v>
      </c>
      <c r="D99" s="27" t="e">
        <f>'Coating 2'!M45</f>
        <v>#DIV/0!</v>
      </c>
      <c r="F99"/>
      <c r="G99"/>
      <c r="H99"/>
      <c r="I99"/>
    </row>
    <row r="100" spans="1:9" ht="12.75">
      <c r="A100" s="23">
        <v>2</v>
      </c>
      <c r="B100" s="114" t="e">
        <f>'Coating 2'!J46</f>
        <v>#N/A</v>
      </c>
      <c r="C100" s="27" t="e">
        <f>'Coating 2'!L46</f>
        <v>#DIV/0!</v>
      </c>
      <c r="D100" s="27" t="e">
        <f>'Coating 2'!M46</f>
        <v>#DIV/0!</v>
      </c>
      <c r="F100"/>
      <c r="G100"/>
      <c r="H100"/>
      <c r="I100"/>
    </row>
    <row r="101" spans="1:9" ht="12.75">
      <c r="A101" s="23">
        <v>2</v>
      </c>
      <c r="B101" s="114" t="e">
        <f>'Coating 2'!J47</f>
        <v>#N/A</v>
      </c>
      <c r="C101" s="27" t="e">
        <f>'Coating 2'!L47</f>
        <v>#DIV/0!</v>
      </c>
      <c r="D101" s="27" t="e">
        <f>'Coating 2'!M47</f>
        <v>#DIV/0!</v>
      </c>
      <c r="F101"/>
      <c r="G101"/>
      <c r="H101"/>
      <c r="I101"/>
    </row>
    <row r="102" spans="1:9" ht="12.75">
      <c r="A102" s="23">
        <v>2</v>
      </c>
      <c r="B102" s="115" t="e">
        <f>'Coating 2'!J48</f>
        <v>#N/A</v>
      </c>
      <c r="C102" s="28" t="e">
        <f>'Coating 2'!L48</f>
        <v>#DIV/0!</v>
      </c>
      <c r="D102" s="28" t="e">
        <f>'Coating 2'!M48</f>
        <v>#DIV/0!</v>
      </c>
      <c r="F102"/>
      <c r="G102"/>
      <c r="H102"/>
      <c r="I102"/>
    </row>
    <row r="103" spans="1:9" ht="12.75">
      <c r="A103" s="23">
        <v>2</v>
      </c>
      <c r="B103" s="115" t="e">
        <f>'Coating 2'!J49</f>
        <v>#N/A</v>
      </c>
      <c r="C103" s="28" t="e">
        <f>'Coating 2'!L49</f>
        <v>#DIV/0!</v>
      </c>
      <c r="D103" s="28" t="e">
        <f>'Coating 2'!M49</f>
        <v>#DIV/0!</v>
      </c>
      <c r="F103"/>
      <c r="G103"/>
      <c r="H103"/>
      <c r="I103"/>
    </row>
    <row r="104" spans="1:9" ht="12.75">
      <c r="A104" s="23">
        <v>2</v>
      </c>
      <c r="B104" s="115" t="e">
        <f>'Coating 2'!J50</f>
        <v>#N/A</v>
      </c>
      <c r="C104" s="28" t="e">
        <f>'Coating 2'!L50</f>
        <v>#DIV/0!</v>
      </c>
      <c r="D104" s="28" t="e">
        <f>'Coating 2'!M50</f>
        <v>#DIV/0!</v>
      </c>
      <c r="F104"/>
      <c r="G104"/>
      <c r="H104"/>
      <c r="I104"/>
    </row>
    <row r="105" spans="1:9" ht="12.75">
      <c r="A105" s="23">
        <v>2</v>
      </c>
      <c r="B105" s="115" t="e">
        <f>'Coating 2'!J51</f>
        <v>#N/A</v>
      </c>
      <c r="C105" s="28" t="e">
        <f>'Coating 2'!L51</f>
        <v>#DIV/0!</v>
      </c>
      <c r="D105" s="28" t="e">
        <f>'Coating 2'!M51</f>
        <v>#DIV/0!</v>
      </c>
      <c r="F105"/>
      <c r="G105"/>
      <c r="H105"/>
      <c r="I105"/>
    </row>
    <row r="106" spans="1:9" ht="12.75">
      <c r="A106" s="23">
        <v>2</v>
      </c>
      <c r="B106" s="115" t="e">
        <f>'Coating 2'!J52</f>
        <v>#N/A</v>
      </c>
      <c r="C106" s="28" t="e">
        <f>'Coating 2'!L52</f>
        <v>#DIV/0!</v>
      </c>
      <c r="D106" s="28" t="e">
        <f>'Coating 2'!M52</f>
        <v>#DIV/0!</v>
      </c>
      <c r="F106"/>
      <c r="G106"/>
      <c r="H106"/>
      <c r="I106"/>
    </row>
    <row r="107" spans="1:9" ht="12.75">
      <c r="A107" s="23">
        <v>2</v>
      </c>
      <c r="B107" s="115" t="e">
        <f>'Coating 2'!J53</f>
        <v>#N/A</v>
      </c>
      <c r="C107" s="28" t="e">
        <f>'Coating 2'!L53</f>
        <v>#DIV/0!</v>
      </c>
      <c r="D107" s="28" t="e">
        <f>'Coating 2'!M53</f>
        <v>#DIV/0!</v>
      </c>
      <c r="F107"/>
      <c r="G107"/>
      <c r="H107"/>
      <c r="I107"/>
    </row>
    <row r="108" spans="1:9" ht="12.75">
      <c r="A108" s="23">
        <v>2</v>
      </c>
      <c r="B108" s="115" t="e">
        <f>'Coating 2'!J54</f>
        <v>#N/A</v>
      </c>
      <c r="C108" s="28" t="e">
        <f>'Coating 2'!L54</f>
        <v>#DIV/0!</v>
      </c>
      <c r="D108" s="28" t="e">
        <f>'Coating 2'!M54</f>
        <v>#DIV/0!</v>
      </c>
      <c r="F108"/>
      <c r="G108"/>
      <c r="H108"/>
      <c r="I108"/>
    </row>
    <row r="109" spans="1:9" ht="12.75">
      <c r="A109" s="23">
        <v>2</v>
      </c>
      <c r="B109" s="115" t="e">
        <f>'Coating 2'!J55</f>
        <v>#N/A</v>
      </c>
      <c r="C109" s="28" t="e">
        <f>'Coating 2'!L55</f>
        <v>#DIV/0!</v>
      </c>
      <c r="D109" s="28" t="e">
        <f>'Coating 2'!M55</f>
        <v>#DIV/0!</v>
      </c>
      <c r="F109"/>
      <c r="G109"/>
      <c r="H109"/>
      <c r="I109"/>
    </row>
    <row r="110" spans="1:9" ht="12.75">
      <c r="A110" s="23">
        <v>2</v>
      </c>
      <c r="B110" s="115" t="e">
        <f>'Coating 2'!J56</f>
        <v>#N/A</v>
      </c>
      <c r="C110" s="28" t="e">
        <f>'Coating 2'!L56</f>
        <v>#DIV/0!</v>
      </c>
      <c r="D110" s="28" t="e">
        <f>'Coating 2'!M56</f>
        <v>#DIV/0!</v>
      </c>
      <c r="F110"/>
      <c r="G110"/>
      <c r="H110"/>
      <c r="I110"/>
    </row>
    <row r="111" spans="1:9" ht="12.75">
      <c r="A111" s="23">
        <v>2</v>
      </c>
      <c r="B111" s="115" t="e">
        <f>'Coating 2'!J57</f>
        <v>#N/A</v>
      </c>
      <c r="C111" s="28" t="e">
        <f>'Coating 2'!L57</f>
        <v>#DIV/0!</v>
      </c>
      <c r="D111" s="28" t="e">
        <f>'Coating 2'!M57</f>
        <v>#DIV/0!</v>
      </c>
      <c r="F111"/>
      <c r="G111"/>
      <c r="H111"/>
      <c r="I111"/>
    </row>
    <row r="112" spans="1:9" ht="12.75">
      <c r="A112" s="23">
        <v>2</v>
      </c>
      <c r="B112" s="115" t="e">
        <f>'Coating 2'!J58</f>
        <v>#N/A</v>
      </c>
      <c r="C112" s="28" t="e">
        <f>'Coating 2'!L58</f>
        <v>#DIV/0!</v>
      </c>
      <c r="D112" s="28" t="e">
        <f>'Coating 2'!M58</f>
        <v>#DIV/0!</v>
      </c>
      <c r="F112"/>
      <c r="G112"/>
      <c r="H112"/>
      <c r="I112"/>
    </row>
    <row r="113" spans="1:9" ht="12.75">
      <c r="A113" s="23">
        <v>2</v>
      </c>
      <c r="B113" s="115" t="e">
        <f>'Coating 2'!J59</f>
        <v>#N/A</v>
      </c>
      <c r="C113" s="28" t="e">
        <f>'Coating 2'!L59</f>
        <v>#DIV/0!</v>
      </c>
      <c r="D113" s="28" t="e">
        <f>'Coating 2'!M59</f>
        <v>#DIV/0!</v>
      </c>
      <c r="F113"/>
      <c r="G113"/>
      <c r="H113"/>
      <c r="I113"/>
    </row>
    <row r="114" spans="1:9" ht="12.75">
      <c r="A114" s="23">
        <v>2</v>
      </c>
      <c r="B114" s="115" t="e">
        <f>'Coating 2'!J60</f>
        <v>#N/A</v>
      </c>
      <c r="C114" s="28" t="e">
        <f>'Coating 2'!L60</f>
        <v>#DIV/0!</v>
      </c>
      <c r="D114" s="28" t="e">
        <f>'Coating 2'!M60</f>
        <v>#DIV/0!</v>
      </c>
      <c r="F114"/>
      <c r="G114"/>
      <c r="H114"/>
      <c r="I114"/>
    </row>
    <row r="115" spans="1:9" ht="12.75">
      <c r="A115" s="23">
        <v>2</v>
      </c>
      <c r="B115" s="115" t="e">
        <f>'Coating 2'!J61</f>
        <v>#N/A</v>
      </c>
      <c r="C115" s="28" t="e">
        <f>'Coating 2'!L61</f>
        <v>#DIV/0!</v>
      </c>
      <c r="D115" s="28" t="e">
        <f>'Coating 2'!M61</f>
        <v>#DIV/0!</v>
      </c>
      <c r="F115"/>
      <c r="G115"/>
      <c r="H115"/>
      <c r="I115"/>
    </row>
    <row r="116" spans="1:9" ht="12.75">
      <c r="A116" s="23">
        <v>2</v>
      </c>
      <c r="B116" s="115" t="e">
        <f>'Coating 2'!J62</f>
        <v>#N/A</v>
      </c>
      <c r="C116" s="28" t="e">
        <f>'Coating 2'!L62</f>
        <v>#DIV/0!</v>
      </c>
      <c r="D116" s="28" t="e">
        <f>'Coating 2'!M62</f>
        <v>#DIV/0!</v>
      </c>
      <c r="F116"/>
      <c r="G116"/>
      <c r="H116"/>
      <c r="I116"/>
    </row>
    <row r="117" spans="1:9" ht="12.75">
      <c r="A117" s="23">
        <v>2</v>
      </c>
      <c r="B117" s="115" t="e">
        <f>'Coating 2'!J63</f>
        <v>#N/A</v>
      </c>
      <c r="C117" s="28" t="e">
        <f>'Coating 2'!L63</f>
        <v>#DIV/0!</v>
      </c>
      <c r="D117" s="28" t="e">
        <f>'Coating 2'!M63</f>
        <v>#DIV/0!</v>
      </c>
      <c r="F117"/>
      <c r="G117"/>
      <c r="H117"/>
      <c r="I117"/>
    </row>
    <row r="118" spans="1:9" ht="12.75">
      <c r="A118" s="23">
        <v>2</v>
      </c>
      <c r="B118" s="115" t="e">
        <f>'Coating 2'!J64</f>
        <v>#N/A</v>
      </c>
      <c r="C118" s="28" t="e">
        <f>'Coating 2'!L64</f>
        <v>#DIV/0!</v>
      </c>
      <c r="D118" s="28" t="e">
        <f>'Coating 2'!M64</f>
        <v>#DIV/0!</v>
      </c>
      <c r="F118"/>
      <c r="G118"/>
      <c r="H118"/>
      <c r="I118"/>
    </row>
    <row r="119" spans="1:9" ht="12.75">
      <c r="A119" s="23">
        <v>2</v>
      </c>
      <c r="B119" s="115" t="e">
        <f>'Coating 2'!J65</f>
        <v>#N/A</v>
      </c>
      <c r="C119" s="28" t="e">
        <f>'Coating 2'!L65</f>
        <v>#DIV/0!</v>
      </c>
      <c r="D119" s="28" t="e">
        <f>'Coating 2'!M65</f>
        <v>#DIV/0!</v>
      </c>
      <c r="F119"/>
      <c r="G119"/>
      <c r="H119"/>
      <c r="I119"/>
    </row>
    <row r="120" spans="1:9" ht="12.75">
      <c r="A120" s="23">
        <v>2</v>
      </c>
      <c r="B120" s="115" t="e">
        <f>'Coating 2'!J66</f>
        <v>#N/A</v>
      </c>
      <c r="C120" s="28" t="e">
        <f>'Coating 2'!L66</f>
        <v>#DIV/0!</v>
      </c>
      <c r="D120" s="28" t="e">
        <f>'Coating 2'!M66</f>
        <v>#DIV/0!</v>
      </c>
      <c r="F120"/>
      <c r="G120"/>
      <c r="H120"/>
      <c r="I120"/>
    </row>
    <row r="121" spans="1:9" ht="12.75">
      <c r="A121" s="23">
        <v>2</v>
      </c>
      <c r="B121" s="115" t="e">
        <f>'Coating 2'!J67</f>
        <v>#N/A</v>
      </c>
      <c r="C121" s="28" t="e">
        <f>'Coating 2'!L67</f>
        <v>#DIV/0!</v>
      </c>
      <c r="D121" s="28" t="e">
        <f>'Coating 2'!M67</f>
        <v>#DIV/0!</v>
      </c>
      <c r="F121"/>
      <c r="G121"/>
      <c r="H121"/>
      <c r="I121"/>
    </row>
    <row r="122" spans="1:9" ht="12.75">
      <c r="A122" s="23">
        <v>3</v>
      </c>
      <c r="B122" s="127" t="e">
        <f>'Coating 3'!J8</f>
        <v>#N/A</v>
      </c>
      <c r="C122" s="128" t="e">
        <f>'Coating 3'!L8</f>
        <v>#DIV/0!</v>
      </c>
      <c r="D122" s="128" t="e">
        <f>'Coating 3'!M8</f>
        <v>#DIV/0!</v>
      </c>
      <c r="F122"/>
      <c r="G122"/>
      <c r="H122"/>
      <c r="I122"/>
    </row>
    <row r="123" spans="1:9" ht="12.75">
      <c r="A123" s="23">
        <v>3</v>
      </c>
      <c r="B123" s="127" t="e">
        <f>'Coating 3'!J9</f>
        <v>#N/A</v>
      </c>
      <c r="C123" s="128" t="e">
        <f>'Coating 3'!L9</f>
        <v>#DIV/0!</v>
      </c>
      <c r="D123" s="128" t="e">
        <f>'Coating 3'!M9</f>
        <v>#DIV/0!</v>
      </c>
      <c r="F123"/>
      <c r="G123"/>
      <c r="H123"/>
      <c r="I123"/>
    </row>
    <row r="124" spans="1:9" ht="12.75">
      <c r="A124" s="23">
        <v>3</v>
      </c>
      <c r="B124" s="127" t="e">
        <f>'Coating 3'!J10</f>
        <v>#N/A</v>
      </c>
      <c r="C124" s="128" t="e">
        <f>'Coating 3'!L10</f>
        <v>#DIV/0!</v>
      </c>
      <c r="D124" s="128" t="e">
        <f>'Coating 3'!M10</f>
        <v>#DIV/0!</v>
      </c>
      <c r="F124"/>
      <c r="G124"/>
      <c r="H124"/>
      <c r="I124"/>
    </row>
    <row r="125" spans="1:9" ht="12.75">
      <c r="A125" s="23">
        <v>3</v>
      </c>
      <c r="B125" s="127" t="e">
        <f>'Coating 3'!J11</f>
        <v>#N/A</v>
      </c>
      <c r="C125" s="128" t="e">
        <f>'Coating 3'!L11</f>
        <v>#DIV/0!</v>
      </c>
      <c r="D125" s="128" t="e">
        <f>'Coating 3'!M11</f>
        <v>#DIV/0!</v>
      </c>
      <c r="F125"/>
      <c r="G125"/>
      <c r="H125"/>
      <c r="I125"/>
    </row>
    <row r="126" spans="1:9" ht="12.75">
      <c r="A126" s="23">
        <v>3</v>
      </c>
      <c r="B126" s="127" t="e">
        <f>'Coating 3'!J12</f>
        <v>#N/A</v>
      </c>
      <c r="C126" s="128" t="e">
        <f>'Coating 3'!L12</f>
        <v>#DIV/0!</v>
      </c>
      <c r="D126" s="128" t="e">
        <f>'Coating 3'!M12</f>
        <v>#DIV/0!</v>
      </c>
      <c r="F126"/>
      <c r="G126"/>
      <c r="H126"/>
      <c r="I126"/>
    </row>
    <row r="127" spans="1:9" ht="12.75">
      <c r="A127" s="23">
        <v>3</v>
      </c>
      <c r="B127" s="127" t="e">
        <f>'Coating 3'!J13</f>
        <v>#N/A</v>
      </c>
      <c r="C127" s="128" t="e">
        <f>'Coating 3'!L13</f>
        <v>#DIV/0!</v>
      </c>
      <c r="D127" s="128" t="e">
        <f>'Coating 3'!M13</f>
        <v>#DIV/0!</v>
      </c>
      <c r="F127"/>
      <c r="G127"/>
      <c r="H127"/>
      <c r="I127"/>
    </row>
    <row r="128" spans="1:9" ht="12.75">
      <c r="A128" s="23">
        <v>3</v>
      </c>
      <c r="B128" s="127" t="e">
        <f>'Coating 3'!J14</f>
        <v>#N/A</v>
      </c>
      <c r="C128" s="128" t="e">
        <f>'Coating 3'!L14</f>
        <v>#DIV/0!</v>
      </c>
      <c r="D128" s="128" t="e">
        <f>'Coating 3'!M14</f>
        <v>#DIV/0!</v>
      </c>
      <c r="F128"/>
      <c r="G128"/>
      <c r="H128"/>
      <c r="I128"/>
    </row>
    <row r="129" spans="1:9" ht="12.75">
      <c r="A129" s="23">
        <v>3</v>
      </c>
      <c r="B129" s="127" t="e">
        <f>'Coating 3'!J15</f>
        <v>#N/A</v>
      </c>
      <c r="C129" s="128" t="e">
        <f>'Coating 3'!L15</f>
        <v>#DIV/0!</v>
      </c>
      <c r="D129" s="128" t="e">
        <f>'Coating 3'!M15</f>
        <v>#DIV/0!</v>
      </c>
      <c r="F129"/>
      <c r="G129"/>
      <c r="H129"/>
      <c r="I129"/>
    </row>
    <row r="130" spans="1:9" ht="12.75">
      <c r="A130" s="23">
        <v>3</v>
      </c>
      <c r="B130" s="127" t="e">
        <f>'Coating 3'!J16</f>
        <v>#N/A</v>
      </c>
      <c r="C130" s="128" t="e">
        <f>'Coating 3'!L16</f>
        <v>#DIV/0!</v>
      </c>
      <c r="D130" s="128" t="e">
        <f>'Coating 3'!M16</f>
        <v>#DIV/0!</v>
      </c>
      <c r="F130"/>
      <c r="G130"/>
      <c r="H130"/>
      <c r="I130"/>
    </row>
    <row r="131" spans="1:9" ht="12.75">
      <c r="A131" s="23">
        <v>3</v>
      </c>
      <c r="B131" s="127" t="e">
        <f>'Coating 3'!J17</f>
        <v>#N/A</v>
      </c>
      <c r="C131" s="128" t="e">
        <f>'Coating 3'!L17</f>
        <v>#DIV/0!</v>
      </c>
      <c r="D131" s="128" t="e">
        <f>'Coating 3'!M17</f>
        <v>#DIV/0!</v>
      </c>
      <c r="F131"/>
      <c r="G131"/>
      <c r="H131"/>
      <c r="I131"/>
    </row>
    <row r="132" spans="1:9" ht="12.75">
      <c r="A132" s="23">
        <v>3</v>
      </c>
      <c r="B132" s="127" t="e">
        <f>'Coating 3'!J18</f>
        <v>#N/A</v>
      </c>
      <c r="C132" s="128" t="e">
        <f>'Coating 3'!L18</f>
        <v>#DIV/0!</v>
      </c>
      <c r="D132" s="128" t="e">
        <f>'Coating 3'!M18</f>
        <v>#DIV/0!</v>
      </c>
      <c r="F132"/>
      <c r="G132"/>
      <c r="H132"/>
      <c r="I132"/>
    </row>
    <row r="133" spans="1:9" ht="12.75">
      <c r="A133" s="23">
        <v>3</v>
      </c>
      <c r="B133" s="127" t="e">
        <f>'Coating 3'!J19</f>
        <v>#N/A</v>
      </c>
      <c r="C133" s="128" t="e">
        <f>'Coating 3'!L19</f>
        <v>#DIV/0!</v>
      </c>
      <c r="D133" s="128" t="e">
        <f>'Coating 3'!M19</f>
        <v>#DIV/0!</v>
      </c>
      <c r="F133"/>
      <c r="G133"/>
      <c r="H133"/>
      <c r="I133"/>
    </row>
    <row r="134" spans="1:9" ht="12.75">
      <c r="A134" s="23">
        <v>3</v>
      </c>
      <c r="B134" s="127" t="e">
        <f>'Coating 3'!J20</f>
        <v>#N/A</v>
      </c>
      <c r="C134" s="128" t="e">
        <f>'Coating 3'!L20</f>
        <v>#DIV/0!</v>
      </c>
      <c r="D134" s="128" t="e">
        <f>'Coating 3'!M20</f>
        <v>#DIV/0!</v>
      </c>
      <c r="F134"/>
      <c r="G134"/>
      <c r="H134"/>
      <c r="I134"/>
    </row>
    <row r="135" spans="1:9" ht="12.75">
      <c r="A135" s="23">
        <v>3</v>
      </c>
      <c r="B135" s="127" t="e">
        <f>'Coating 3'!J21</f>
        <v>#N/A</v>
      </c>
      <c r="C135" s="128" t="e">
        <f>'Coating 3'!L21</f>
        <v>#DIV/0!</v>
      </c>
      <c r="D135" s="128" t="e">
        <f>'Coating 3'!M21</f>
        <v>#DIV/0!</v>
      </c>
      <c r="F135"/>
      <c r="G135"/>
      <c r="H135"/>
      <c r="I135"/>
    </row>
    <row r="136" spans="1:9" ht="12.75">
      <c r="A136" s="23">
        <v>3</v>
      </c>
      <c r="B136" s="127" t="e">
        <f>'Coating 3'!J22</f>
        <v>#N/A</v>
      </c>
      <c r="C136" s="128" t="e">
        <f>'Coating 3'!L22</f>
        <v>#DIV/0!</v>
      </c>
      <c r="D136" s="128" t="e">
        <f>'Coating 3'!M22</f>
        <v>#DIV/0!</v>
      </c>
      <c r="F136"/>
      <c r="G136"/>
      <c r="H136"/>
      <c r="I136"/>
    </row>
    <row r="137" spans="1:9" ht="12.75">
      <c r="A137" s="23">
        <v>3</v>
      </c>
      <c r="B137" s="127" t="e">
        <f>'Coating 3'!J23</f>
        <v>#N/A</v>
      </c>
      <c r="C137" s="128" t="e">
        <f>'Coating 3'!L23</f>
        <v>#DIV/0!</v>
      </c>
      <c r="D137" s="128" t="e">
        <f>'Coating 3'!M23</f>
        <v>#DIV/0!</v>
      </c>
      <c r="F137"/>
      <c r="G137"/>
      <c r="H137"/>
      <c r="I137"/>
    </row>
    <row r="138" spans="1:9" ht="12.75">
      <c r="A138" s="23">
        <v>3</v>
      </c>
      <c r="B138" s="127" t="e">
        <f>'Coating 3'!J24</f>
        <v>#N/A</v>
      </c>
      <c r="C138" s="128" t="e">
        <f>'Coating 3'!L24</f>
        <v>#DIV/0!</v>
      </c>
      <c r="D138" s="128" t="e">
        <f>'Coating 3'!M24</f>
        <v>#DIV/0!</v>
      </c>
      <c r="F138"/>
      <c r="G138"/>
      <c r="H138"/>
      <c r="I138"/>
    </row>
    <row r="139" spans="1:9" ht="12.75">
      <c r="A139" s="23">
        <v>3</v>
      </c>
      <c r="B139" s="127" t="e">
        <f>'Coating 3'!J25</f>
        <v>#N/A</v>
      </c>
      <c r="C139" s="128" t="e">
        <f>'Coating 3'!L25</f>
        <v>#DIV/0!</v>
      </c>
      <c r="D139" s="128" t="e">
        <f>'Coating 3'!M25</f>
        <v>#DIV/0!</v>
      </c>
      <c r="F139"/>
      <c r="G139"/>
      <c r="H139"/>
      <c r="I139"/>
    </row>
    <row r="140" spans="1:9" ht="12.75">
      <c r="A140" s="23">
        <v>3</v>
      </c>
      <c r="B140" s="127" t="e">
        <f>'Coating 3'!J26</f>
        <v>#N/A</v>
      </c>
      <c r="C140" s="128" t="e">
        <f>'Coating 3'!L26</f>
        <v>#DIV/0!</v>
      </c>
      <c r="D140" s="128" t="e">
        <f>'Coating 3'!M26</f>
        <v>#DIV/0!</v>
      </c>
      <c r="F140"/>
      <c r="G140"/>
      <c r="H140"/>
      <c r="I140"/>
    </row>
    <row r="141" spans="1:9" ht="12.75">
      <c r="A141" s="23">
        <v>3</v>
      </c>
      <c r="B141" s="127" t="e">
        <f>'Coating 3'!J27</f>
        <v>#N/A</v>
      </c>
      <c r="C141" s="128" t="e">
        <f>'Coating 3'!L27</f>
        <v>#DIV/0!</v>
      </c>
      <c r="D141" s="128" t="e">
        <f>'Coating 3'!M27</f>
        <v>#DIV/0!</v>
      </c>
      <c r="F141"/>
      <c r="G141"/>
      <c r="H141"/>
      <c r="I141"/>
    </row>
    <row r="142" spans="1:9" ht="12.75">
      <c r="A142" s="23">
        <v>3</v>
      </c>
      <c r="B142" s="114" t="e">
        <f>'Coating 3'!J28</f>
        <v>#N/A</v>
      </c>
      <c r="C142" s="27" t="e">
        <f>'Coating 3'!L28</f>
        <v>#DIV/0!</v>
      </c>
      <c r="D142" s="27" t="e">
        <f>'Coating 3'!M28</f>
        <v>#DIV/0!</v>
      </c>
      <c r="F142"/>
      <c r="G142"/>
      <c r="H142"/>
      <c r="I142"/>
    </row>
    <row r="143" spans="1:9" ht="12.75">
      <c r="A143" s="23">
        <v>3</v>
      </c>
      <c r="B143" s="114" t="e">
        <f>'Coating 3'!J29</f>
        <v>#N/A</v>
      </c>
      <c r="C143" s="27" t="e">
        <f>'Coating 3'!L29</f>
        <v>#DIV/0!</v>
      </c>
      <c r="D143" s="27" t="e">
        <f>'Coating 3'!M29</f>
        <v>#DIV/0!</v>
      </c>
      <c r="F143"/>
      <c r="G143"/>
      <c r="H143"/>
      <c r="I143"/>
    </row>
    <row r="144" spans="1:9" ht="12.75">
      <c r="A144" s="23">
        <v>3</v>
      </c>
      <c r="B144" s="114" t="e">
        <f>'Coating 3'!J30</f>
        <v>#N/A</v>
      </c>
      <c r="C144" s="27" t="e">
        <f>'Coating 3'!L30</f>
        <v>#DIV/0!</v>
      </c>
      <c r="D144" s="27" t="e">
        <f>'Coating 3'!M30</f>
        <v>#DIV/0!</v>
      </c>
      <c r="F144"/>
      <c r="G144"/>
      <c r="H144"/>
      <c r="I144"/>
    </row>
    <row r="145" spans="1:9" ht="12.75">
      <c r="A145" s="23">
        <v>3</v>
      </c>
      <c r="B145" s="114" t="e">
        <f>'Coating 3'!J31</f>
        <v>#N/A</v>
      </c>
      <c r="C145" s="27" t="e">
        <f>'Coating 3'!L31</f>
        <v>#DIV/0!</v>
      </c>
      <c r="D145" s="27" t="e">
        <f>'Coating 3'!M31</f>
        <v>#DIV/0!</v>
      </c>
      <c r="F145"/>
      <c r="G145"/>
      <c r="H145"/>
      <c r="I145"/>
    </row>
    <row r="146" spans="1:9" ht="12.75">
      <c r="A146" s="23">
        <v>3</v>
      </c>
      <c r="B146" s="114" t="e">
        <f>'Coating 3'!J32</f>
        <v>#N/A</v>
      </c>
      <c r="C146" s="27" t="e">
        <f>'Coating 3'!L32</f>
        <v>#DIV/0!</v>
      </c>
      <c r="D146" s="27" t="e">
        <f>'Coating 3'!M32</f>
        <v>#DIV/0!</v>
      </c>
      <c r="F146"/>
      <c r="G146"/>
      <c r="H146"/>
      <c r="I146"/>
    </row>
    <row r="147" spans="1:9" ht="12.75">
      <c r="A147" s="23">
        <v>3</v>
      </c>
      <c r="B147" s="114" t="e">
        <f>'Coating 3'!J33</f>
        <v>#N/A</v>
      </c>
      <c r="C147" s="27" t="e">
        <f>'Coating 3'!L33</f>
        <v>#DIV/0!</v>
      </c>
      <c r="D147" s="27" t="e">
        <f>'Coating 3'!M33</f>
        <v>#DIV/0!</v>
      </c>
      <c r="F147"/>
      <c r="G147"/>
      <c r="H147"/>
      <c r="I147"/>
    </row>
    <row r="148" spans="1:9" ht="12.75">
      <c r="A148" s="23">
        <v>3</v>
      </c>
      <c r="B148" s="114" t="e">
        <f>'Coating 3'!J34</f>
        <v>#N/A</v>
      </c>
      <c r="C148" s="27" t="e">
        <f>'Coating 3'!L34</f>
        <v>#DIV/0!</v>
      </c>
      <c r="D148" s="27" t="e">
        <f>'Coating 3'!M34</f>
        <v>#DIV/0!</v>
      </c>
      <c r="F148"/>
      <c r="G148"/>
      <c r="H148"/>
      <c r="I148"/>
    </row>
    <row r="149" spans="1:9" ht="12.75">
      <c r="A149" s="23">
        <v>3</v>
      </c>
      <c r="B149" s="114" t="e">
        <f>'Coating 3'!J35</f>
        <v>#N/A</v>
      </c>
      <c r="C149" s="27" t="e">
        <f>'Coating 3'!L35</f>
        <v>#DIV/0!</v>
      </c>
      <c r="D149" s="27" t="e">
        <f>'Coating 3'!M35</f>
        <v>#DIV/0!</v>
      </c>
      <c r="F149"/>
      <c r="G149"/>
      <c r="H149"/>
      <c r="I149"/>
    </row>
    <row r="150" spans="1:9" ht="12.75">
      <c r="A150" s="23">
        <v>3</v>
      </c>
      <c r="B150" s="114" t="e">
        <f>'Coating 3'!J36</f>
        <v>#N/A</v>
      </c>
      <c r="C150" s="27" t="e">
        <f>'Coating 3'!L36</f>
        <v>#DIV/0!</v>
      </c>
      <c r="D150" s="27" t="e">
        <f>'Coating 3'!M36</f>
        <v>#DIV/0!</v>
      </c>
      <c r="F150"/>
      <c r="G150"/>
      <c r="H150"/>
      <c r="I150"/>
    </row>
    <row r="151" spans="1:9" ht="12.75">
      <c r="A151" s="23">
        <v>3</v>
      </c>
      <c r="B151" s="114" t="e">
        <f>'Coating 3'!J37</f>
        <v>#N/A</v>
      </c>
      <c r="C151" s="27" t="e">
        <f>'Coating 3'!L37</f>
        <v>#DIV/0!</v>
      </c>
      <c r="D151" s="27" t="e">
        <f>'Coating 3'!M37</f>
        <v>#DIV/0!</v>
      </c>
      <c r="F151"/>
      <c r="G151"/>
      <c r="H151"/>
      <c r="I151"/>
    </row>
    <row r="152" spans="1:9" ht="12.75">
      <c r="A152" s="23">
        <v>3</v>
      </c>
      <c r="B152" s="114" t="e">
        <f>'Coating 3'!J38</f>
        <v>#N/A</v>
      </c>
      <c r="C152" s="27" t="e">
        <f>'Coating 3'!L38</f>
        <v>#DIV/0!</v>
      </c>
      <c r="D152" s="27" t="e">
        <f>'Coating 3'!M38</f>
        <v>#DIV/0!</v>
      </c>
      <c r="F152"/>
      <c r="G152"/>
      <c r="H152"/>
      <c r="I152"/>
    </row>
    <row r="153" spans="1:9" ht="12.75">
      <c r="A153" s="23">
        <v>3</v>
      </c>
      <c r="B153" s="114" t="e">
        <f>'Coating 3'!J39</f>
        <v>#N/A</v>
      </c>
      <c r="C153" s="27" t="e">
        <f>'Coating 3'!L39</f>
        <v>#DIV/0!</v>
      </c>
      <c r="D153" s="27" t="e">
        <f>'Coating 3'!M39</f>
        <v>#DIV/0!</v>
      </c>
      <c r="F153"/>
      <c r="G153"/>
      <c r="H153"/>
      <c r="I153"/>
    </row>
    <row r="154" spans="1:9" ht="12.75">
      <c r="A154" s="23">
        <v>3</v>
      </c>
      <c r="B154" s="114" t="e">
        <f>'Coating 3'!J40</f>
        <v>#N/A</v>
      </c>
      <c r="C154" s="27" t="e">
        <f>'Coating 3'!L40</f>
        <v>#DIV/0!</v>
      </c>
      <c r="D154" s="27" t="e">
        <f>'Coating 3'!M40</f>
        <v>#DIV/0!</v>
      </c>
      <c r="F154"/>
      <c r="G154"/>
      <c r="H154"/>
      <c r="I154"/>
    </row>
    <row r="155" spans="1:9" ht="12.75">
      <c r="A155" s="23">
        <v>3</v>
      </c>
      <c r="B155" s="114" t="e">
        <f>'Coating 3'!J41</f>
        <v>#N/A</v>
      </c>
      <c r="C155" s="27" t="e">
        <f>'Coating 3'!L41</f>
        <v>#DIV/0!</v>
      </c>
      <c r="D155" s="27" t="e">
        <f>'Coating 3'!M41</f>
        <v>#DIV/0!</v>
      </c>
      <c r="F155"/>
      <c r="G155"/>
      <c r="H155"/>
      <c r="I155"/>
    </row>
    <row r="156" spans="1:9" ht="12.75">
      <c r="A156" s="23">
        <v>3</v>
      </c>
      <c r="B156" s="114" t="e">
        <f>'Coating 3'!J42</f>
        <v>#N/A</v>
      </c>
      <c r="C156" s="27" t="e">
        <f>'Coating 3'!L42</f>
        <v>#DIV/0!</v>
      </c>
      <c r="D156" s="27" t="e">
        <f>'Coating 3'!M42</f>
        <v>#DIV/0!</v>
      </c>
      <c r="F156"/>
      <c r="G156"/>
      <c r="H156"/>
      <c r="I156"/>
    </row>
    <row r="157" spans="1:9" ht="12.75">
      <c r="A157" s="23">
        <v>3</v>
      </c>
      <c r="B157" s="114" t="e">
        <f>'Coating 3'!J43</f>
        <v>#N/A</v>
      </c>
      <c r="C157" s="27" t="e">
        <f>'Coating 3'!L43</f>
        <v>#DIV/0!</v>
      </c>
      <c r="D157" s="27" t="e">
        <f>'Coating 3'!M43</f>
        <v>#DIV/0!</v>
      </c>
      <c r="F157"/>
      <c r="G157"/>
      <c r="H157"/>
      <c r="I157"/>
    </row>
    <row r="158" spans="1:9" ht="12.75">
      <c r="A158" s="23">
        <v>3</v>
      </c>
      <c r="B158" s="114" t="e">
        <f>'Coating 3'!J44</f>
        <v>#N/A</v>
      </c>
      <c r="C158" s="27" t="e">
        <f>'Coating 3'!L44</f>
        <v>#DIV/0!</v>
      </c>
      <c r="D158" s="27" t="e">
        <f>'Coating 3'!M44</f>
        <v>#DIV/0!</v>
      </c>
      <c r="F158"/>
      <c r="G158"/>
      <c r="H158"/>
      <c r="I158"/>
    </row>
    <row r="159" spans="1:9" ht="12.75">
      <c r="A159" s="23">
        <v>3</v>
      </c>
      <c r="B159" s="114" t="e">
        <f>'Coating 3'!J45</f>
        <v>#N/A</v>
      </c>
      <c r="C159" s="27" t="e">
        <f>'Coating 3'!L45</f>
        <v>#DIV/0!</v>
      </c>
      <c r="D159" s="27" t="e">
        <f>'Coating 3'!M45</f>
        <v>#DIV/0!</v>
      </c>
      <c r="F159"/>
      <c r="G159"/>
      <c r="H159"/>
      <c r="I159"/>
    </row>
    <row r="160" spans="1:9" ht="12.75">
      <c r="A160" s="23">
        <v>3</v>
      </c>
      <c r="B160" s="114" t="e">
        <f>'Coating 3'!J46</f>
        <v>#N/A</v>
      </c>
      <c r="C160" s="27" t="e">
        <f>'Coating 3'!L46</f>
        <v>#DIV/0!</v>
      </c>
      <c r="D160" s="27" t="e">
        <f>'Coating 3'!M46</f>
        <v>#DIV/0!</v>
      </c>
      <c r="F160"/>
      <c r="G160"/>
      <c r="H160"/>
      <c r="I160"/>
    </row>
    <row r="161" spans="1:9" ht="12.75">
      <c r="A161" s="23">
        <v>3</v>
      </c>
      <c r="B161" s="114" t="e">
        <f>'Coating 3'!J47</f>
        <v>#N/A</v>
      </c>
      <c r="C161" s="27" t="e">
        <f>'Coating 3'!L47</f>
        <v>#DIV/0!</v>
      </c>
      <c r="D161" s="27" t="e">
        <f>'Coating 3'!M47</f>
        <v>#DIV/0!</v>
      </c>
      <c r="F161"/>
      <c r="G161"/>
      <c r="H161"/>
      <c r="I161"/>
    </row>
    <row r="162" spans="1:9" ht="12.75">
      <c r="A162" s="23">
        <v>3</v>
      </c>
      <c r="B162" s="115" t="e">
        <f>'Coating 3'!J48</f>
        <v>#N/A</v>
      </c>
      <c r="C162" s="28" t="e">
        <f>'Coating 3'!L48</f>
        <v>#DIV/0!</v>
      </c>
      <c r="D162" s="28" t="e">
        <f>'Coating 3'!M48</f>
        <v>#DIV/0!</v>
      </c>
      <c r="F162"/>
      <c r="G162"/>
      <c r="H162"/>
      <c r="I162"/>
    </row>
    <row r="163" spans="1:9" ht="12.75">
      <c r="A163" s="23">
        <v>3</v>
      </c>
      <c r="B163" s="115" t="e">
        <f>'Coating 3'!J49</f>
        <v>#N/A</v>
      </c>
      <c r="C163" s="28" t="e">
        <f>'Coating 3'!L49</f>
        <v>#DIV/0!</v>
      </c>
      <c r="D163" s="28" t="e">
        <f>'Coating 3'!M49</f>
        <v>#DIV/0!</v>
      </c>
      <c r="F163"/>
      <c r="G163"/>
      <c r="H163"/>
      <c r="I163"/>
    </row>
    <row r="164" spans="1:9" ht="12.75">
      <c r="A164" s="23">
        <v>3</v>
      </c>
      <c r="B164" s="115" t="e">
        <f>'Coating 3'!J50</f>
        <v>#N/A</v>
      </c>
      <c r="C164" s="28" t="e">
        <f>'Coating 3'!L50</f>
        <v>#DIV/0!</v>
      </c>
      <c r="D164" s="28" t="e">
        <f>'Coating 3'!M50</f>
        <v>#DIV/0!</v>
      </c>
      <c r="F164"/>
      <c r="G164"/>
      <c r="H164"/>
      <c r="I164"/>
    </row>
    <row r="165" spans="1:9" ht="12.75">
      <c r="A165" s="23">
        <v>3</v>
      </c>
      <c r="B165" s="115" t="e">
        <f>'Coating 3'!J51</f>
        <v>#N/A</v>
      </c>
      <c r="C165" s="28" t="e">
        <f>'Coating 3'!L51</f>
        <v>#DIV/0!</v>
      </c>
      <c r="D165" s="28" t="e">
        <f>'Coating 3'!M51</f>
        <v>#DIV/0!</v>
      </c>
      <c r="F165"/>
      <c r="G165"/>
      <c r="H165"/>
      <c r="I165"/>
    </row>
    <row r="166" spans="1:9" ht="12.75">
      <c r="A166" s="23">
        <v>3</v>
      </c>
      <c r="B166" s="115" t="e">
        <f>'Coating 3'!J52</f>
        <v>#N/A</v>
      </c>
      <c r="C166" s="28" t="e">
        <f>'Coating 3'!L52</f>
        <v>#DIV/0!</v>
      </c>
      <c r="D166" s="28" t="e">
        <f>'Coating 3'!M52</f>
        <v>#DIV/0!</v>
      </c>
      <c r="F166"/>
      <c r="G166"/>
      <c r="H166"/>
      <c r="I166"/>
    </row>
    <row r="167" spans="1:9" ht="12.75">
      <c r="A167" s="23">
        <v>3</v>
      </c>
      <c r="B167" s="115" t="e">
        <f>'Coating 3'!J53</f>
        <v>#N/A</v>
      </c>
      <c r="C167" s="28" t="e">
        <f>'Coating 3'!L53</f>
        <v>#DIV/0!</v>
      </c>
      <c r="D167" s="28" t="e">
        <f>'Coating 3'!M53</f>
        <v>#DIV/0!</v>
      </c>
      <c r="F167"/>
      <c r="G167"/>
      <c r="H167"/>
      <c r="I167"/>
    </row>
    <row r="168" spans="1:9" ht="12.75">
      <c r="A168" s="23">
        <v>3</v>
      </c>
      <c r="B168" s="115" t="e">
        <f>'Coating 3'!J54</f>
        <v>#N/A</v>
      </c>
      <c r="C168" s="28" t="e">
        <f>'Coating 3'!L54</f>
        <v>#DIV/0!</v>
      </c>
      <c r="D168" s="28" t="e">
        <f>'Coating 3'!M54</f>
        <v>#DIV/0!</v>
      </c>
      <c r="F168"/>
      <c r="G168"/>
      <c r="H168"/>
      <c r="I168"/>
    </row>
    <row r="169" spans="1:9" ht="12.75">
      <c r="A169" s="23">
        <v>3</v>
      </c>
      <c r="B169" s="115" t="e">
        <f>'Coating 3'!J55</f>
        <v>#N/A</v>
      </c>
      <c r="C169" s="28" t="e">
        <f>'Coating 3'!L55</f>
        <v>#DIV/0!</v>
      </c>
      <c r="D169" s="28" t="e">
        <f>'Coating 3'!M55</f>
        <v>#DIV/0!</v>
      </c>
      <c r="F169"/>
      <c r="G169"/>
      <c r="H169"/>
      <c r="I169"/>
    </row>
    <row r="170" spans="1:9" ht="12.75">
      <c r="A170" s="23">
        <v>3</v>
      </c>
      <c r="B170" s="115" t="e">
        <f>'Coating 3'!J56</f>
        <v>#N/A</v>
      </c>
      <c r="C170" s="28" t="e">
        <f>'Coating 3'!L56</f>
        <v>#DIV/0!</v>
      </c>
      <c r="D170" s="28" t="e">
        <f>'Coating 3'!M56</f>
        <v>#DIV/0!</v>
      </c>
      <c r="F170"/>
      <c r="G170"/>
      <c r="H170"/>
      <c r="I170"/>
    </row>
    <row r="171" spans="1:9" ht="12.75">
      <c r="A171" s="23">
        <v>3</v>
      </c>
      <c r="B171" s="115" t="e">
        <f>'Coating 3'!J57</f>
        <v>#N/A</v>
      </c>
      <c r="C171" s="28" t="e">
        <f>'Coating 3'!L57</f>
        <v>#DIV/0!</v>
      </c>
      <c r="D171" s="28" t="e">
        <f>'Coating 3'!M57</f>
        <v>#DIV/0!</v>
      </c>
      <c r="F171"/>
      <c r="G171"/>
      <c r="H171"/>
      <c r="I171"/>
    </row>
    <row r="172" spans="1:9" ht="12.75">
      <c r="A172" s="23">
        <v>3</v>
      </c>
      <c r="B172" s="115" t="e">
        <f>'Coating 3'!J58</f>
        <v>#N/A</v>
      </c>
      <c r="C172" s="28" t="e">
        <f>'Coating 3'!L58</f>
        <v>#DIV/0!</v>
      </c>
      <c r="D172" s="28" t="e">
        <f>'Coating 3'!M58</f>
        <v>#DIV/0!</v>
      </c>
      <c r="F172"/>
      <c r="G172"/>
      <c r="H172"/>
      <c r="I172"/>
    </row>
    <row r="173" spans="1:9" ht="12.75">
      <c r="A173" s="23">
        <v>3</v>
      </c>
      <c r="B173" s="115" t="e">
        <f>'Coating 3'!J59</f>
        <v>#N/A</v>
      </c>
      <c r="C173" s="28" t="e">
        <f>'Coating 3'!L59</f>
        <v>#DIV/0!</v>
      </c>
      <c r="D173" s="28" t="e">
        <f>'Coating 3'!M59</f>
        <v>#DIV/0!</v>
      </c>
      <c r="F173"/>
      <c r="G173"/>
      <c r="H173"/>
      <c r="I173"/>
    </row>
    <row r="174" spans="1:9" ht="12.75">
      <c r="A174" s="23">
        <v>3</v>
      </c>
      <c r="B174" s="115" t="e">
        <f>'Coating 3'!J60</f>
        <v>#N/A</v>
      </c>
      <c r="C174" s="28" t="e">
        <f>'Coating 3'!L60</f>
        <v>#DIV/0!</v>
      </c>
      <c r="D174" s="28" t="e">
        <f>'Coating 3'!M60</f>
        <v>#DIV/0!</v>
      </c>
      <c r="F174"/>
      <c r="G174"/>
      <c r="H174"/>
      <c r="I174"/>
    </row>
    <row r="175" spans="1:9" ht="12.75">
      <c r="A175" s="23">
        <v>3</v>
      </c>
      <c r="B175" s="115" t="e">
        <f>'Coating 3'!J61</f>
        <v>#N/A</v>
      </c>
      <c r="C175" s="28" t="e">
        <f>'Coating 3'!L61</f>
        <v>#DIV/0!</v>
      </c>
      <c r="D175" s="28" t="e">
        <f>'Coating 3'!M61</f>
        <v>#DIV/0!</v>
      </c>
      <c r="F175"/>
      <c r="G175"/>
      <c r="H175"/>
      <c r="I175"/>
    </row>
    <row r="176" spans="1:9" ht="12.75">
      <c r="A176" s="23">
        <v>3</v>
      </c>
      <c r="B176" s="115" t="e">
        <f>'Coating 3'!J62</f>
        <v>#N/A</v>
      </c>
      <c r="C176" s="28" t="e">
        <f>'Coating 3'!L62</f>
        <v>#DIV/0!</v>
      </c>
      <c r="D176" s="28" t="e">
        <f>'Coating 3'!M62</f>
        <v>#DIV/0!</v>
      </c>
      <c r="F176"/>
      <c r="G176"/>
      <c r="H176"/>
      <c r="I176"/>
    </row>
    <row r="177" spans="1:9" ht="12.75">
      <c r="A177" s="23">
        <v>3</v>
      </c>
      <c r="B177" s="115" t="e">
        <f>'Coating 3'!J63</f>
        <v>#N/A</v>
      </c>
      <c r="C177" s="28" t="e">
        <f>'Coating 3'!L63</f>
        <v>#DIV/0!</v>
      </c>
      <c r="D177" s="28" t="e">
        <f>'Coating 3'!M63</f>
        <v>#DIV/0!</v>
      </c>
      <c r="F177"/>
      <c r="G177"/>
      <c r="H177"/>
      <c r="I177"/>
    </row>
    <row r="178" spans="1:9" ht="12.75">
      <c r="A178" s="23">
        <v>3</v>
      </c>
      <c r="B178" s="115" t="e">
        <f>'Coating 3'!J64</f>
        <v>#N/A</v>
      </c>
      <c r="C178" s="28" t="e">
        <f>'Coating 3'!L64</f>
        <v>#DIV/0!</v>
      </c>
      <c r="D178" s="28" t="e">
        <f>'Coating 3'!M64</f>
        <v>#DIV/0!</v>
      </c>
      <c r="F178"/>
      <c r="G178"/>
      <c r="H178"/>
      <c r="I178"/>
    </row>
    <row r="179" spans="1:9" ht="12.75">
      <c r="A179" s="23">
        <v>3</v>
      </c>
      <c r="B179" s="115" t="e">
        <f>'Coating 3'!J65</f>
        <v>#N/A</v>
      </c>
      <c r="C179" s="28" t="e">
        <f>'Coating 3'!L65</f>
        <v>#DIV/0!</v>
      </c>
      <c r="D179" s="28" t="e">
        <f>'Coating 3'!M65</f>
        <v>#DIV/0!</v>
      </c>
      <c r="F179"/>
      <c r="G179"/>
      <c r="H179"/>
      <c r="I179"/>
    </row>
    <row r="180" spans="1:9" ht="12.75">
      <c r="A180" s="23">
        <v>3</v>
      </c>
      <c r="B180" s="115" t="e">
        <f>'Coating 3'!J66</f>
        <v>#N/A</v>
      </c>
      <c r="C180" s="28" t="e">
        <f>'Coating 3'!L66</f>
        <v>#DIV/0!</v>
      </c>
      <c r="D180" s="28" t="e">
        <f>'Coating 3'!M66</f>
        <v>#DIV/0!</v>
      </c>
      <c r="F180"/>
      <c r="G180"/>
      <c r="H180"/>
      <c r="I180"/>
    </row>
    <row r="181" spans="1:9" ht="12.75">
      <c r="A181" s="23">
        <v>3</v>
      </c>
      <c r="B181" s="115" t="e">
        <f>'Coating 3'!J67</f>
        <v>#N/A</v>
      </c>
      <c r="C181" s="28" t="e">
        <f>'Coating 3'!L67</f>
        <v>#DIV/0!</v>
      </c>
      <c r="D181" s="28" t="e">
        <f>'Coating 3'!M67</f>
        <v>#DIV/0!</v>
      </c>
      <c r="F181"/>
      <c r="G181"/>
      <c r="H181"/>
      <c r="I181"/>
    </row>
    <row r="182" spans="1:9" ht="12.75">
      <c r="A182" s="23">
        <v>4</v>
      </c>
      <c r="B182" s="127" t="e">
        <f>'Coating 4'!J8</f>
        <v>#N/A</v>
      </c>
      <c r="C182" s="128" t="e">
        <f>'Coating 4'!L8</f>
        <v>#DIV/0!</v>
      </c>
      <c r="D182" s="128" t="e">
        <f>'Coating 4'!M8</f>
        <v>#DIV/0!</v>
      </c>
      <c r="F182"/>
      <c r="G182"/>
      <c r="H182"/>
      <c r="I182"/>
    </row>
    <row r="183" spans="1:9" ht="12.75">
      <c r="A183" s="23">
        <v>4</v>
      </c>
      <c r="B183" s="127" t="e">
        <f>'Coating 4'!J9</f>
        <v>#N/A</v>
      </c>
      <c r="C183" s="128" t="e">
        <f>'Coating 4'!L9</f>
        <v>#DIV/0!</v>
      </c>
      <c r="D183" s="128" t="e">
        <f>'Coating 4'!M9</f>
        <v>#DIV/0!</v>
      </c>
      <c r="F183"/>
      <c r="G183"/>
      <c r="H183"/>
      <c r="I183"/>
    </row>
    <row r="184" spans="1:9" ht="12.75">
      <c r="A184" s="23">
        <v>4</v>
      </c>
      <c r="B184" s="127" t="e">
        <f>'Coating 4'!J10</f>
        <v>#N/A</v>
      </c>
      <c r="C184" s="128" t="e">
        <f>'Coating 4'!L10</f>
        <v>#DIV/0!</v>
      </c>
      <c r="D184" s="128" t="e">
        <f>'Coating 4'!M10</f>
        <v>#DIV/0!</v>
      </c>
      <c r="F184"/>
      <c r="G184"/>
      <c r="H184"/>
      <c r="I184"/>
    </row>
    <row r="185" spans="1:9" ht="12.75">
      <c r="A185" s="23">
        <v>4</v>
      </c>
      <c r="B185" s="127" t="e">
        <f>'Coating 4'!J11</f>
        <v>#N/A</v>
      </c>
      <c r="C185" s="128" t="e">
        <f>'Coating 4'!L11</f>
        <v>#DIV/0!</v>
      </c>
      <c r="D185" s="128" t="e">
        <f>'Coating 4'!M11</f>
        <v>#DIV/0!</v>
      </c>
      <c r="F185"/>
      <c r="G185"/>
      <c r="H185"/>
      <c r="I185"/>
    </row>
    <row r="186" spans="1:9" ht="12.75">
      <c r="A186" s="23">
        <v>4</v>
      </c>
      <c r="B186" s="127" t="e">
        <f>'Coating 4'!J12</f>
        <v>#N/A</v>
      </c>
      <c r="C186" s="128" t="e">
        <f>'Coating 4'!L12</f>
        <v>#DIV/0!</v>
      </c>
      <c r="D186" s="128" t="e">
        <f>'Coating 4'!M12</f>
        <v>#DIV/0!</v>
      </c>
      <c r="F186"/>
      <c r="G186"/>
      <c r="H186"/>
      <c r="I186"/>
    </row>
    <row r="187" spans="1:9" ht="12.75">
      <c r="A187" s="23">
        <v>4</v>
      </c>
      <c r="B187" s="127" t="e">
        <f>'Coating 4'!J13</f>
        <v>#N/A</v>
      </c>
      <c r="C187" s="128" t="e">
        <f>'Coating 4'!L13</f>
        <v>#DIV/0!</v>
      </c>
      <c r="D187" s="128" t="e">
        <f>'Coating 4'!M13</f>
        <v>#DIV/0!</v>
      </c>
      <c r="F187"/>
      <c r="G187"/>
      <c r="H187"/>
      <c r="I187"/>
    </row>
    <row r="188" spans="1:9" ht="12.75">
      <c r="A188" s="23">
        <v>4</v>
      </c>
      <c r="B188" s="127" t="e">
        <f>'Coating 4'!J14</f>
        <v>#N/A</v>
      </c>
      <c r="C188" s="128" t="e">
        <f>'Coating 4'!L14</f>
        <v>#DIV/0!</v>
      </c>
      <c r="D188" s="128" t="e">
        <f>'Coating 4'!M14</f>
        <v>#DIV/0!</v>
      </c>
      <c r="F188"/>
      <c r="G188"/>
      <c r="H188"/>
      <c r="I188"/>
    </row>
    <row r="189" spans="1:9" ht="12.75">
      <c r="A189" s="23">
        <v>4</v>
      </c>
      <c r="B189" s="127" t="e">
        <f>'Coating 4'!J15</f>
        <v>#N/A</v>
      </c>
      <c r="C189" s="128" t="e">
        <f>'Coating 4'!L15</f>
        <v>#DIV/0!</v>
      </c>
      <c r="D189" s="128" t="e">
        <f>'Coating 4'!M15</f>
        <v>#DIV/0!</v>
      </c>
      <c r="F189"/>
      <c r="G189"/>
      <c r="H189"/>
      <c r="I189"/>
    </row>
    <row r="190" spans="1:9" ht="12.75">
      <c r="A190" s="23">
        <v>4</v>
      </c>
      <c r="B190" s="127" t="e">
        <f>'Coating 4'!J16</f>
        <v>#N/A</v>
      </c>
      <c r="C190" s="128" t="e">
        <f>'Coating 4'!L16</f>
        <v>#DIV/0!</v>
      </c>
      <c r="D190" s="128" t="e">
        <f>'Coating 4'!M16</f>
        <v>#DIV/0!</v>
      </c>
      <c r="F190"/>
      <c r="G190"/>
      <c r="H190"/>
      <c r="I190"/>
    </row>
    <row r="191" spans="1:9" ht="12.75">
      <c r="A191" s="23">
        <v>4</v>
      </c>
      <c r="B191" s="127" t="e">
        <f>'Coating 4'!J17</f>
        <v>#N/A</v>
      </c>
      <c r="C191" s="128" t="e">
        <f>'Coating 4'!L17</f>
        <v>#DIV/0!</v>
      </c>
      <c r="D191" s="128" t="e">
        <f>'Coating 4'!M17</f>
        <v>#DIV/0!</v>
      </c>
      <c r="F191"/>
      <c r="G191"/>
      <c r="H191"/>
      <c r="I191"/>
    </row>
    <row r="192" spans="1:9" ht="12.75">
      <c r="A192" s="23">
        <v>4</v>
      </c>
      <c r="B192" s="127" t="e">
        <f>'Coating 4'!J18</f>
        <v>#N/A</v>
      </c>
      <c r="C192" s="128" t="e">
        <f>'Coating 4'!L18</f>
        <v>#DIV/0!</v>
      </c>
      <c r="D192" s="128" t="e">
        <f>'Coating 4'!M18</f>
        <v>#DIV/0!</v>
      </c>
      <c r="F192"/>
      <c r="G192"/>
      <c r="H192"/>
      <c r="I192"/>
    </row>
    <row r="193" spans="1:9" ht="12.75">
      <c r="A193" s="23">
        <v>4</v>
      </c>
      <c r="B193" s="127" t="e">
        <f>'Coating 4'!J19</f>
        <v>#N/A</v>
      </c>
      <c r="C193" s="128" t="e">
        <f>'Coating 4'!L19</f>
        <v>#DIV/0!</v>
      </c>
      <c r="D193" s="128" t="e">
        <f>'Coating 4'!M19</f>
        <v>#DIV/0!</v>
      </c>
      <c r="F193"/>
      <c r="G193"/>
      <c r="H193"/>
      <c r="I193"/>
    </row>
    <row r="194" spans="1:9" ht="12.75">
      <c r="A194" s="23">
        <v>4</v>
      </c>
      <c r="B194" s="127" t="e">
        <f>'Coating 4'!J20</f>
        <v>#N/A</v>
      </c>
      <c r="C194" s="128" t="e">
        <f>'Coating 4'!L20</f>
        <v>#DIV/0!</v>
      </c>
      <c r="D194" s="128" t="e">
        <f>'Coating 4'!M20</f>
        <v>#DIV/0!</v>
      </c>
      <c r="F194"/>
      <c r="G194"/>
      <c r="H194"/>
      <c r="I194"/>
    </row>
    <row r="195" spans="1:9" ht="12.75">
      <c r="A195" s="23">
        <v>4</v>
      </c>
      <c r="B195" s="127" t="e">
        <f>'Coating 4'!J21</f>
        <v>#N/A</v>
      </c>
      <c r="C195" s="128" t="e">
        <f>'Coating 4'!L21</f>
        <v>#DIV/0!</v>
      </c>
      <c r="D195" s="128" t="e">
        <f>'Coating 4'!M21</f>
        <v>#DIV/0!</v>
      </c>
      <c r="F195"/>
      <c r="G195"/>
      <c r="H195"/>
      <c r="I195"/>
    </row>
    <row r="196" spans="1:9" ht="12.75">
      <c r="A196" s="23">
        <v>4</v>
      </c>
      <c r="B196" s="127" t="e">
        <f>'Coating 4'!J22</f>
        <v>#N/A</v>
      </c>
      <c r="C196" s="128" t="e">
        <f>'Coating 4'!L22</f>
        <v>#DIV/0!</v>
      </c>
      <c r="D196" s="128" t="e">
        <f>'Coating 4'!M22</f>
        <v>#DIV/0!</v>
      </c>
      <c r="F196"/>
      <c r="G196"/>
      <c r="H196"/>
      <c r="I196"/>
    </row>
    <row r="197" spans="1:9" ht="12.75">
      <c r="A197" s="23">
        <v>4</v>
      </c>
      <c r="B197" s="127" t="e">
        <f>'Coating 4'!J23</f>
        <v>#N/A</v>
      </c>
      <c r="C197" s="128" t="e">
        <f>'Coating 4'!L23</f>
        <v>#DIV/0!</v>
      </c>
      <c r="D197" s="128" t="e">
        <f>'Coating 4'!M23</f>
        <v>#DIV/0!</v>
      </c>
      <c r="F197"/>
      <c r="G197"/>
      <c r="H197"/>
      <c r="I197"/>
    </row>
    <row r="198" spans="1:9" ht="12.75">
      <c r="A198" s="23">
        <v>4</v>
      </c>
      <c r="B198" s="127" t="e">
        <f>'Coating 4'!J24</f>
        <v>#N/A</v>
      </c>
      <c r="C198" s="128" t="e">
        <f>'Coating 4'!L24</f>
        <v>#DIV/0!</v>
      </c>
      <c r="D198" s="128" t="e">
        <f>'Coating 4'!M24</f>
        <v>#DIV/0!</v>
      </c>
      <c r="F198"/>
      <c r="G198"/>
      <c r="H198"/>
      <c r="I198"/>
    </row>
    <row r="199" spans="1:9" ht="12.75">
      <c r="A199" s="23">
        <v>4</v>
      </c>
      <c r="B199" s="127" t="e">
        <f>'Coating 4'!J25</f>
        <v>#N/A</v>
      </c>
      <c r="C199" s="128" t="e">
        <f>'Coating 4'!L25</f>
        <v>#DIV/0!</v>
      </c>
      <c r="D199" s="128" t="e">
        <f>'Coating 4'!M25</f>
        <v>#DIV/0!</v>
      </c>
      <c r="F199"/>
      <c r="G199"/>
      <c r="H199"/>
      <c r="I199"/>
    </row>
    <row r="200" spans="1:9" ht="12.75">
      <c r="A200" s="23">
        <v>4</v>
      </c>
      <c r="B200" s="127" t="e">
        <f>'Coating 4'!J26</f>
        <v>#N/A</v>
      </c>
      <c r="C200" s="128" t="e">
        <f>'Coating 4'!L26</f>
        <v>#DIV/0!</v>
      </c>
      <c r="D200" s="128" t="e">
        <f>'Coating 4'!M26</f>
        <v>#DIV/0!</v>
      </c>
      <c r="F200"/>
      <c r="G200"/>
      <c r="H200"/>
      <c r="I200"/>
    </row>
    <row r="201" spans="1:9" ht="12.75">
      <c r="A201" s="23">
        <v>4</v>
      </c>
      <c r="B201" s="127" t="e">
        <f>'Coating 4'!J27</f>
        <v>#N/A</v>
      </c>
      <c r="C201" s="128" t="e">
        <f>'Coating 4'!L27</f>
        <v>#DIV/0!</v>
      </c>
      <c r="D201" s="128" t="e">
        <f>'Coating 4'!M27</f>
        <v>#DIV/0!</v>
      </c>
      <c r="F201"/>
      <c r="G201"/>
      <c r="H201"/>
      <c r="I201"/>
    </row>
    <row r="202" spans="1:9" ht="12.75">
      <c r="A202" s="23">
        <v>4</v>
      </c>
      <c r="B202" s="114" t="e">
        <f>'Coating 4'!J28</f>
        <v>#N/A</v>
      </c>
      <c r="C202" s="27" t="e">
        <f>'Coating 4'!L28</f>
        <v>#DIV/0!</v>
      </c>
      <c r="D202" s="27" t="e">
        <f>'Coating 4'!M28</f>
        <v>#DIV/0!</v>
      </c>
      <c r="F202"/>
      <c r="G202"/>
      <c r="H202"/>
      <c r="I202"/>
    </row>
    <row r="203" spans="1:9" ht="12.75">
      <c r="A203" s="23">
        <v>4</v>
      </c>
      <c r="B203" s="114" t="e">
        <f>'Coating 4'!J29</f>
        <v>#N/A</v>
      </c>
      <c r="C203" s="27" t="e">
        <f>'Coating 4'!L29</f>
        <v>#DIV/0!</v>
      </c>
      <c r="D203" s="27" t="e">
        <f>'Coating 4'!M29</f>
        <v>#DIV/0!</v>
      </c>
      <c r="F203"/>
      <c r="G203"/>
      <c r="H203"/>
      <c r="I203"/>
    </row>
    <row r="204" spans="1:9" ht="12.75">
      <c r="A204" s="23">
        <v>4</v>
      </c>
      <c r="B204" s="114" t="e">
        <f>'Coating 4'!J30</f>
        <v>#N/A</v>
      </c>
      <c r="C204" s="27" t="e">
        <f>'Coating 4'!L30</f>
        <v>#DIV/0!</v>
      </c>
      <c r="D204" s="27" t="e">
        <f>'Coating 4'!M30</f>
        <v>#DIV/0!</v>
      </c>
      <c r="F204"/>
      <c r="G204"/>
      <c r="H204"/>
      <c r="I204"/>
    </row>
    <row r="205" spans="1:9" ht="12.75">
      <c r="A205" s="23">
        <v>4</v>
      </c>
      <c r="B205" s="114" t="e">
        <f>'Coating 4'!J31</f>
        <v>#N/A</v>
      </c>
      <c r="C205" s="27" t="e">
        <f>'Coating 4'!L31</f>
        <v>#DIV/0!</v>
      </c>
      <c r="D205" s="27" t="e">
        <f>'Coating 4'!M31</f>
        <v>#DIV/0!</v>
      </c>
      <c r="F205"/>
      <c r="G205"/>
      <c r="H205"/>
      <c r="I205"/>
    </row>
    <row r="206" spans="1:9" ht="12.75">
      <c r="A206" s="23">
        <v>4</v>
      </c>
      <c r="B206" s="114" t="e">
        <f>'Coating 4'!J32</f>
        <v>#N/A</v>
      </c>
      <c r="C206" s="27" t="e">
        <f>'Coating 4'!L32</f>
        <v>#DIV/0!</v>
      </c>
      <c r="D206" s="27" t="e">
        <f>'Coating 4'!M32</f>
        <v>#DIV/0!</v>
      </c>
      <c r="F206"/>
      <c r="G206"/>
      <c r="H206"/>
      <c r="I206"/>
    </row>
    <row r="207" spans="1:9" ht="12.75">
      <c r="A207" s="23">
        <v>4</v>
      </c>
      <c r="B207" s="114" t="e">
        <f>'Coating 4'!J33</f>
        <v>#N/A</v>
      </c>
      <c r="C207" s="27" t="e">
        <f>'Coating 4'!L33</f>
        <v>#DIV/0!</v>
      </c>
      <c r="D207" s="27" t="e">
        <f>'Coating 4'!M33</f>
        <v>#DIV/0!</v>
      </c>
      <c r="F207"/>
      <c r="G207"/>
      <c r="H207"/>
      <c r="I207"/>
    </row>
    <row r="208" spans="1:9" ht="12.75">
      <c r="A208" s="23">
        <v>4</v>
      </c>
      <c r="B208" s="114" t="e">
        <f>'Coating 4'!J34</f>
        <v>#N/A</v>
      </c>
      <c r="C208" s="27" t="e">
        <f>'Coating 4'!L34</f>
        <v>#DIV/0!</v>
      </c>
      <c r="D208" s="27" t="e">
        <f>'Coating 4'!M34</f>
        <v>#DIV/0!</v>
      </c>
      <c r="F208"/>
      <c r="G208"/>
      <c r="H208"/>
      <c r="I208"/>
    </row>
    <row r="209" spans="1:9" ht="12.75">
      <c r="A209" s="23">
        <v>4</v>
      </c>
      <c r="B209" s="114" t="e">
        <f>'Coating 4'!J35</f>
        <v>#N/A</v>
      </c>
      <c r="C209" s="27" t="e">
        <f>'Coating 4'!L35</f>
        <v>#DIV/0!</v>
      </c>
      <c r="D209" s="27" t="e">
        <f>'Coating 4'!M35</f>
        <v>#DIV/0!</v>
      </c>
      <c r="F209"/>
      <c r="G209"/>
      <c r="H209"/>
      <c r="I209"/>
    </row>
    <row r="210" spans="1:9" ht="12.75">
      <c r="A210" s="23">
        <v>4</v>
      </c>
      <c r="B210" s="114" t="e">
        <f>'Coating 4'!J36</f>
        <v>#N/A</v>
      </c>
      <c r="C210" s="27" t="e">
        <f>'Coating 4'!L36</f>
        <v>#DIV/0!</v>
      </c>
      <c r="D210" s="27" t="e">
        <f>'Coating 4'!M36</f>
        <v>#DIV/0!</v>
      </c>
      <c r="F210"/>
      <c r="G210"/>
      <c r="H210"/>
      <c r="I210"/>
    </row>
    <row r="211" spans="1:9" ht="12.75">
      <c r="A211" s="23">
        <v>4</v>
      </c>
      <c r="B211" s="114" t="e">
        <f>'Coating 4'!J37</f>
        <v>#N/A</v>
      </c>
      <c r="C211" s="27" t="e">
        <f>'Coating 4'!L37</f>
        <v>#DIV/0!</v>
      </c>
      <c r="D211" s="27" t="e">
        <f>'Coating 4'!M37</f>
        <v>#DIV/0!</v>
      </c>
      <c r="F211"/>
      <c r="G211"/>
      <c r="H211"/>
      <c r="I211"/>
    </row>
    <row r="212" spans="1:9" ht="12.75">
      <c r="A212" s="23">
        <v>4</v>
      </c>
      <c r="B212" s="114" t="e">
        <f>'Coating 4'!J38</f>
        <v>#N/A</v>
      </c>
      <c r="C212" s="27" t="e">
        <f>'Coating 4'!L38</f>
        <v>#DIV/0!</v>
      </c>
      <c r="D212" s="27" t="e">
        <f>'Coating 4'!M38</f>
        <v>#DIV/0!</v>
      </c>
      <c r="F212"/>
      <c r="G212"/>
      <c r="H212"/>
      <c r="I212"/>
    </row>
    <row r="213" spans="1:9" ht="12.75">
      <c r="A213" s="23">
        <v>4</v>
      </c>
      <c r="B213" s="114" t="e">
        <f>'Coating 4'!J39</f>
        <v>#N/A</v>
      </c>
      <c r="C213" s="27" t="e">
        <f>'Coating 4'!L39</f>
        <v>#DIV/0!</v>
      </c>
      <c r="D213" s="27" t="e">
        <f>'Coating 4'!M39</f>
        <v>#DIV/0!</v>
      </c>
      <c r="F213"/>
      <c r="G213"/>
      <c r="H213"/>
      <c r="I213"/>
    </row>
    <row r="214" spans="1:9" ht="12.75">
      <c r="A214" s="23">
        <v>4</v>
      </c>
      <c r="B214" s="114" t="e">
        <f>'Coating 4'!J40</f>
        <v>#N/A</v>
      </c>
      <c r="C214" s="27" t="e">
        <f>'Coating 4'!L40</f>
        <v>#DIV/0!</v>
      </c>
      <c r="D214" s="27" t="e">
        <f>'Coating 4'!M40</f>
        <v>#DIV/0!</v>
      </c>
      <c r="F214"/>
      <c r="G214"/>
      <c r="H214"/>
      <c r="I214"/>
    </row>
    <row r="215" spans="1:9" ht="12.75">
      <c r="A215" s="23">
        <v>4</v>
      </c>
      <c r="B215" s="114" t="e">
        <f>'Coating 4'!J41</f>
        <v>#N/A</v>
      </c>
      <c r="C215" s="27" t="e">
        <f>'Coating 4'!L41</f>
        <v>#DIV/0!</v>
      </c>
      <c r="D215" s="27" t="e">
        <f>'Coating 4'!M41</f>
        <v>#DIV/0!</v>
      </c>
      <c r="F215"/>
      <c r="G215"/>
      <c r="H215"/>
      <c r="I215"/>
    </row>
    <row r="216" spans="1:9" ht="12.75">
      <c r="A216" s="23">
        <v>4</v>
      </c>
      <c r="B216" s="114" t="e">
        <f>'Coating 4'!J42</f>
        <v>#N/A</v>
      </c>
      <c r="C216" s="27" t="e">
        <f>'Coating 4'!L42</f>
        <v>#DIV/0!</v>
      </c>
      <c r="D216" s="27" t="e">
        <f>'Coating 4'!M42</f>
        <v>#DIV/0!</v>
      </c>
      <c r="F216"/>
      <c r="G216"/>
      <c r="H216"/>
      <c r="I216"/>
    </row>
    <row r="217" spans="1:9" ht="12.75">
      <c r="A217" s="23">
        <v>4</v>
      </c>
      <c r="B217" s="114" t="e">
        <f>'Coating 4'!J43</f>
        <v>#N/A</v>
      </c>
      <c r="C217" s="27" t="e">
        <f>'Coating 4'!L43</f>
        <v>#DIV/0!</v>
      </c>
      <c r="D217" s="27" t="e">
        <f>'Coating 4'!M43</f>
        <v>#DIV/0!</v>
      </c>
      <c r="F217"/>
      <c r="G217"/>
      <c r="H217"/>
      <c r="I217"/>
    </row>
    <row r="218" spans="1:9" ht="12.75">
      <c r="A218" s="23">
        <v>4</v>
      </c>
      <c r="B218" s="114" t="e">
        <f>'Coating 4'!J44</f>
        <v>#N/A</v>
      </c>
      <c r="C218" s="27" t="e">
        <f>'Coating 4'!L44</f>
        <v>#DIV/0!</v>
      </c>
      <c r="D218" s="27" t="e">
        <f>'Coating 4'!M44</f>
        <v>#DIV/0!</v>
      </c>
      <c r="F218"/>
      <c r="G218"/>
      <c r="H218"/>
      <c r="I218"/>
    </row>
    <row r="219" spans="1:9" ht="12.75">
      <c r="A219" s="23">
        <v>4</v>
      </c>
      <c r="B219" s="114" t="e">
        <f>'Coating 4'!J45</f>
        <v>#N/A</v>
      </c>
      <c r="C219" s="27" t="e">
        <f>'Coating 4'!L45</f>
        <v>#DIV/0!</v>
      </c>
      <c r="D219" s="27" t="e">
        <f>'Coating 4'!M45</f>
        <v>#DIV/0!</v>
      </c>
      <c r="F219"/>
      <c r="G219"/>
      <c r="H219"/>
      <c r="I219"/>
    </row>
    <row r="220" spans="1:9" ht="12.75">
      <c r="A220" s="23">
        <v>4</v>
      </c>
      <c r="B220" s="114" t="e">
        <f>'Coating 4'!J46</f>
        <v>#N/A</v>
      </c>
      <c r="C220" s="27" t="e">
        <f>'Coating 4'!L46</f>
        <v>#DIV/0!</v>
      </c>
      <c r="D220" s="27" t="e">
        <f>'Coating 4'!M46</f>
        <v>#DIV/0!</v>
      </c>
      <c r="F220"/>
      <c r="G220"/>
      <c r="H220"/>
      <c r="I220"/>
    </row>
    <row r="221" spans="1:9" ht="12.75">
      <c r="A221" s="23">
        <v>4</v>
      </c>
      <c r="B221" s="114" t="e">
        <f>'Coating 4'!J47</f>
        <v>#N/A</v>
      </c>
      <c r="C221" s="27" t="e">
        <f>'Coating 4'!L47</f>
        <v>#DIV/0!</v>
      </c>
      <c r="D221" s="27" t="e">
        <f>'Coating 4'!M47</f>
        <v>#DIV/0!</v>
      </c>
      <c r="F221"/>
      <c r="G221"/>
      <c r="H221"/>
      <c r="I221"/>
    </row>
    <row r="222" spans="1:9" ht="12.75">
      <c r="A222" s="23">
        <v>4</v>
      </c>
      <c r="B222" s="115" t="e">
        <f>'Coating 4'!J48</f>
        <v>#N/A</v>
      </c>
      <c r="C222" s="28" t="e">
        <f>'Coating 4'!L48</f>
        <v>#DIV/0!</v>
      </c>
      <c r="D222" s="28" t="e">
        <f>'Coating 4'!M48</f>
        <v>#DIV/0!</v>
      </c>
      <c r="F222"/>
      <c r="G222"/>
      <c r="H222"/>
      <c r="I222"/>
    </row>
    <row r="223" spans="1:9" ht="12.75">
      <c r="A223" s="23">
        <v>4</v>
      </c>
      <c r="B223" s="115" t="e">
        <f>'Coating 4'!J49</f>
        <v>#N/A</v>
      </c>
      <c r="C223" s="28" t="e">
        <f>'Coating 4'!L49</f>
        <v>#DIV/0!</v>
      </c>
      <c r="D223" s="28" t="e">
        <f>'Coating 4'!M49</f>
        <v>#DIV/0!</v>
      </c>
      <c r="F223"/>
      <c r="G223"/>
      <c r="H223"/>
      <c r="I223"/>
    </row>
    <row r="224" spans="1:9" ht="12.75">
      <c r="A224" s="23">
        <v>4</v>
      </c>
      <c r="B224" s="115" t="e">
        <f>'Coating 4'!J50</f>
        <v>#N/A</v>
      </c>
      <c r="C224" s="28" t="e">
        <f>'Coating 4'!L50</f>
        <v>#DIV/0!</v>
      </c>
      <c r="D224" s="28" t="e">
        <f>'Coating 4'!M50</f>
        <v>#DIV/0!</v>
      </c>
      <c r="F224"/>
      <c r="G224"/>
      <c r="H224"/>
      <c r="I224"/>
    </row>
    <row r="225" spans="1:9" ht="12.75">
      <c r="A225" s="23">
        <v>4</v>
      </c>
      <c r="B225" s="115" t="e">
        <f>'Coating 4'!J51</f>
        <v>#N/A</v>
      </c>
      <c r="C225" s="28" t="e">
        <f>'Coating 4'!L51</f>
        <v>#DIV/0!</v>
      </c>
      <c r="D225" s="28" t="e">
        <f>'Coating 4'!M51</f>
        <v>#DIV/0!</v>
      </c>
      <c r="F225"/>
      <c r="G225"/>
      <c r="H225"/>
      <c r="I225"/>
    </row>
    <row r="226" spans="1:9" ht="12.75">
      <c r="A226" s="23">
        <v>4</v>
      </c>
      <c r="B226" s="115" t="e">
        <f>'Coating 4'!J52</f>
        <v>#N/A</v>
      </c>
      <c r="C226" s="28" t="e">
        <f>'Coating 4'!L52</f>
        <v>#DIV/0!</v>
      </c>
      <c r="D226" s="28" t="e">
        <f>'Coating 4'!M52</f>
        <v>#DIV/0!</v>
      </c>
      <c r="F226"/>
      <c r="G226"/>
      <c r="H226"/>
      <c r="I226"/>
    </row>
    <row r="227" spans="1:9" ht="12.75">
      <c r="A227" s="23">
        <v>4</v>
      </c>
      <c r="B227" s="115" t="e">
        <f>'Coating 4'!J53</f>
        <v>#N/A</v>
      </c>
      <c r="C227" s="28" t="e">
        <f>'Coating 4'!L53</f>
        <v>#DIV/0!</v>
      </c>
      <c r="D227" s="28" t="e">
        <f>'Coating 4'!M53</f>
        <v>#DIV/0!</v>
      </c>
      <c r="F227"/>
      <c r="G227"/>
      <c r="H227"/>
      <c r="I227"/>
    </row>
    <row r="228" spans="1:9" ht="12.75">
      <c r="A228" s="23">
        <v>4</v>
      </c>
      <c r="B228" s="115" t="e">
        <f>'Coating 4'!J54</f>
        <v>#N/A</v>
      </c>
      <c r="C228" s="28" t="e">
        <f>'Coating 4'!L54</f>
        <v>#DIV/0!</v>
      </c>
      <c r="D228" s="28" t="e">
        <f>'Coating 4'!M54</f>
        <v>#DIV/0!</v>
      </c>
      <c r="F228"/>
      <c r="G228"/>
      <c r="H228"/>
      <c r="I228"/>
    </row>
    <row r="229" spans="1:9" ht="12.75">
      <c r="A229" s="23">
        <v>4</v>
      </c>
      <c r="B229" s="115" t="e">
        <f>'Coating 4'!J55</f>
        <v>#N/A</v>
      </c>
      <c r="C229" s="28" t="e">
        <f>'Coating 4'!L55</f>
        <v>#DIV/0!</v>
      </c>
      <c r="D229" s="28" t="e">
        <f>'Coating 4'!M55</f>
        <v>#DIV/0!</v>
      </c>
      <c r="F229"/>
      <c r="G229"/>
      <c r="H229"/>
      <c r="I229"/>
    </row>
    <row r="230" spans="1:9" ht="12.75">
      <c r="A230" s="23">
        <v>4</v>
      </c>
      <c r="B230" s="115" t="e">
        <f>'Coating 4'!J56</f>
        <v>#N/A</v>
      </c>
      <c r="C230" s="28" t="e">
        <f>'Coating 4'!L56</f>
        <v>#DIV/0!</v>
      </c>
      <c r="D230" s="28" t="e">
        <f>'Coating 4'!M56</f>
        <v>#DIV/0!</v>
      </c>
      <c r="F230"/>
      <c r="G230"/>
      <c r="H230"/>
      <c r="I230"/>
    </row>
    <row r="231" spans="1:9" ht="12.75">
      <c r="A231" s="23">
        <v>4</v>
      </c>
      <c r="B231" s="115" t="e">
        <f>'Coating 4'!J57</f>
        <v>#N/A</v>
      </c>
      <c r="C231" s="28" t="e">
        <f>'Coating 4'!L57</f>
        <v>#DIV/0!</v>
      </c>
      <c r="D231" s="28" t="e">
        <f>'Coating 4'!M57</f>
        <v>#DIV/0!</v>
      </c>
      <c r="F231"/>
      <c r="G231"/>
      <c r="H231"/>
      <c r="I231"/>
    </row>
    <row r="232" spans="1:9" ht="12.75">
      <c r="A232" s="23">
        <v>4</v>
      </c>
      <c r="B232" s="115" t="e">
        <f>'Coating 4'!J58</f>
        <v>#N/A</v>
      </c>
      <c r="C232" s="28" t="e">
        <f>'Coating 4'!L58</f>
        <v>#DIV/0!</v>
      </c>
      <c r="D232" s="28" t="e">
        <f>'Coating 4'!M58</f>
        <v>#DIV/0!</v>
      </c>
      <c r="F232"/>
      <c r="G232"/>
      <c r="H232"/>
      <c r="I232"/>
    </row>
    <row r="233" spans="1:9" ht="12.75">
      <c r="A233" s="23">
        <v>4</v>
      </c>
      <c r="B233" s="115" t="e">
        <f>'Coating 4'!J59</f>
        <v>#N/A</v>
      </c>
      <c r="C233" s="28" t="e">
        <f>'Coating 4'!L59</f>
        <v>#DIV/0!</v>
      </c>
      <c r="D233" s="28" t="e">
        <f>'Coating 4'!M59</f>
        <v>#DIV/0!</v>
      </c>
      <c r="F233"/>
      <c r="G233"/>
      <c r="H233"/>
      <c r="I233"/>
    </row>
    <row r="234" spans="1:9" ht="12.75">
      <c r="A234" s="23">
        <v>4</v>
      </c>
      <c r="B234" s="115" t="e">
        <f>'Coating 4'!J60</f>
        <v>#N/A</v>
      </c>
      <c r="C234" s="28" t="e">
        <f>'Coating 4'!L60</f>
        <v>#DIV/0!</v>
      </c>
      <c r="D234" s="28" t="e">
        <f>'Coating 4'!M60</f>
        <v>#DIV/0!</v>
      </c>
      <c r="F234"/>
      <c r="G234"/>
      <c r="H234"/>
      <c r="I234"/>
    </row>
    <row r="235" spans="1:9" ht="12.75">
      <c r="A235" s="23">
        <v>4</v>
      </c>
      <c r="B235" s="115" t="e">
        <f>'Coating 4'!J61</f>
        <v>#N/A</v>
      </c>
      <c r="C235" s="28" t="e">
        <f>'Coating 4'!L61</f>
        <v>#DIV/0!</v>
      </c>
      <c r="D235" s="28" t="e">
        <f>'Coating 4'!M61</f>
        <v>#DIV/0!</v>
      </c>
      <c r="F235"/>
      <c r="G235"/>
      <c r="H235"/>
      <c r="I235"/>
    </row>
    <row r="236" spans="1:9" ht="12.75">
      <c r="A236" s="23">
        <v>4</v>
      </c>
      <c r="B236" s="115" t="e">
        <f>'Coating 4'!J62</f>
        <v>#N/A</v>
      </c>
      <c r="C236" s="28" t="e">
        <f>'Coating 4'!L62</f>
        <v>#DIV/0!</v>
      </c>
      <c r="D236" s="28" t="e">
        <f>'Coating 4'!M62</f>
        <v>#DIV/0!</v>
      </c>
      <c r="F236"/>
      <c r="G236"/>
      <c r="H236"/>
      <c r="I236"/>
    </row>
    <row r="237" spans="1:9" ht="12.75">
      <c r="A237" s="23">
        <v>4</v>
      </c>
      <c r="B237" s="115" t="e">
        <f>'Coating 4'!J63</f>
        <v>#N/A</v>
      </c>
      <c r="C237" s="28" t="e">
        <f>'Coating 4'!L63</f>
        <v>#DIV/0!</v>
      </c>
      <c r="D237" s="28" t="e">
        <f>'Coating 4'!M63</f>
        <v>#DIV/0!</v>
      </c>
      <c r="F237"/>
      <c r="G237"/>
      <c r="H237"/>
      <c r="I237"/>
    </row>
    <row r="238" spans="1:9" ht="12.75">
      <c r="A238" s="23">
        <v>4</v>
      </c>
      <c r="B238" s="115" t="e">
        <f>'Coating 4'!J64</f>
        <v>#N/A</v>
      </c>
      <c r="C238" s="28" t="e">
        <f>'Coating 4'!L64</f>
        <v>#DIV/0!</v>
      </c>
      <c r="D238" s="28" t="e">
        <f>'Coating 4'!M64</f>
        <v>#DIV/0!</v>
      </c>
      <c r="F238"/>
      <c r="G238"/>
      <c r="H238"/>
      <c r="I238"/>
    </row>
    <row r="239" spans="1:9" ht="12.75">
      <c r="A239" s="23">
        <v>4</v>
      </c>
      <c r="B239" s="115" t="e">
        <f>'Coating 4'!J65</f>
        <v>#N/A</v>
      </c>
      <c r="C239" s="28" t="e">
        <f>'Coating 4'!L65</f>
        <v>#DIV/0!</v>
      </c>
      <c r="D239" s="28" t="e">
        <f>'Coating 4'!M65</f>
        <v>#DIV/0!</v>
      </c>
      <c r="F239"/>
      <c r="G239"/>
      <c r="H239"/>
      <c r="I239"/>
    </row>
    <row r="240" spans="1:9" ht="12.75">
      <c r="A240" s="23">
        <v>4</v>
      </c>
      <c r="B240" s="115" t="e">
        <f>'Coating 4'!J66</f>
        <v>#N/A</v>
      </c>
      <c r="C240" s="28" t="e">
        <f>'Coating 4'!L66</f>
        <v>#DIV/0!</v>
      </c>
      <c r="D240" s="28" t="e">
        <f>'Coating 4'!M66</f>
        <v>#DIV/0!</v>
      </c>
      <c r="F240"/>
      <c r="G240"/>
      <c r="H240"/>
      <c r="I240"/>
    </row>
    <row r="241" spans="1:9" ht="12.75">
      <c r="A241" s="23">
        <v>4</v>
      </c>
      <c r="B241" s="115" t="e">
        <f>'Coating 4'!J67</f>
        <v>#N/A</v>
      </c>
      <c r="C241" s="28" t="e">
        <f>'Coating 4'!L67</f>
        <v>#DIV/0!</v>
      </c>
      <c r="D241" s="28" t="e">
        <f>'Coating 4'!M67</f>
        <v>#DIV/0!</v>
      </c>
      <c r="F241"/>
      <c r="G241"/>
      <c r="H241"/>
      <c r="I241"/>
    </row>
    <row r="242" spans="1:9" ht="12.75">
      <c r="A242" s="23" t="s">
        <v>849</v>
      </c>
      <c r="B242" s="140" t="e">
        <f>Cleanup!A8</f>
        <v>#N/A</v>
      </c>
      <c r="C242" s="141" t="e">
        <f>Cleanup!D8</f>
        <v>#DIV/0!</v>
      </c>
      <c r="D242" s="141" t="e">
        <f>Cleanup!E8</f>
        <v>#DIV/0!</v>
      </c>
      <c r="F242"/>
      <c r="G242"/>
      <c r="H242"/>
      <c r="I242"/>
    </row>
    <row r="243" spans="1:9" ht="12.75">
      <c r="A243" s="23" t="s">
        <v>849</v>
      </c>
      <c r="B243" s="140" t="e">
        <f>Cleanup!A9</f>
        <v>#N/A</v>
      </c>
      <c r="C243" s="141" t="e">
        <f>Cleanup!D9</f>
        <v>#DIV/0!</v>
      </c>
      <c r="D243" s="141" t="e">
        <f>Cleanup!E9</f>
        <v>#DIV/0!</v>
      </c>
      <c r="F243"/>
      <c r="G243"/>
      <c r="H243"/>
      <c r="I243"/>
    </row>
    <row r="244" spans="1:9" ht="12.75">
      <c r="A244" s="23" t="s">
        <v>849</v>
      </c>
      <c r="B244" s="140" t="e">
        <f>Cleanup!A10</f>
        <v>#N/A</v>
      </c>
      <c r="C244" s="141" t="e">
        <f>Cleanup!D10</f>
        <v>#DIV/0!</v>
      </c>
      <c r="D244" s="141" t="e">
        <f>Cleanup!E10</f>
        <v>#DIV/0!</v>
      </c>
      <c r="F244"/>
      <c r="G244"/>
      <c r="H244"/>
      <c r="I244"/>
    </row>
    <row r="245" spans="1:9" ht="12.75">
      <c r="A245" s="23" t="s">
        <v>849</v>
      </c>
      <c r="B245" s="140" t="e">
        <f>Cleanup!A11</f>
        <v>#N/A</v>
      </c>
      <c r="C245" s="141" t="e">
        <f>Cleanup!D11</f>
        <v>#DIV/0!</v>
      </c>
      <c r="D245" s="141" t="e">
        <f>Cleanup!E11</f>
        <v>#DIV/0!</v>
      </c>
      <c r="F245"/>
      <c r="G245"/>
      <c r="H245"/>
      <c r="I245"/>
    </row>
    <row r="246" spans="1:9" ht="12.75">
      <c r="A246" s="23" t="s">
        <v>849</v>
      </c>
      <c r="B246" s="140" t="e">
        <f>Cleanup!A12</f>
        <v>#N/A</v>
      </c>
      <c r="C246" s="141" t="e">
        <f>Cleanup!D12</f>
        <v>#DIV/0!</v>
      </c>
      <c r="D246" s="141" t="e">
        <f>Cleanup!E12</f>
        <v>#DIV/0!</v>
      </c>
      <c r="F246"/>
      <c r="G246"/>
      <c r="H246"/>
      <c r="I246"/>
    </row>
    <row r="247" spans="1:9" ht="12.75">
      <c r="A247" s="23" t="s">
        <v>849</v>
      </c>
      <c r="B247" s="140" t="e">
        <f>Cleanup!A13</f>
        <v>#N/A</v>
      </c>
      <c r="C247" s="141" t="e">
        <f>Cleanup!D13</f>
        <v>#DIV/0!</v>
      </c>
      <c r="D247" s="141" t="e">
        <f>Cleanup!E13</f>
        <v>#DIV/0!</v>
      </c>
      <c r="F247"/>
      <c r="G247"/>
      <c r="H247"/>
      <c r="I247"/>
    </row>
    <row r="248" spans="1:9" ht="12.75">
      <c r="A248" s="23" t="s">
        <v>849</v>
      </c>
      <c r="B248" s="140" t="e">
        <f>Cleanup!A14</f>
        <v>#N/A</v>
      </c>
      <c r="C248" s="141" t="e">
        <f>Cleanup!D14</f>
        <v>#DIV/0!</v>
      </c>
      <c r="D248" s="141" t="e">
        <f>Cleanup!E14</f>
        <v>#DIV/0!</v>
      </c>
      <c r="F248"/>
      <c r="G248"/>
      <c r="H248"/>
      <c r="I248"/>
    </row>
    <row r="249" spans="1:9" ht="12.75">
      <c r="A249" s="23" t="s">
        <v>849</v>
      </c>
      <c r="B249" s="140" t="e">
        <f>Cleanup!A15</f>
        <v>#N/A</v>
      </c>
      <c r="C249" s="141" t="e">
        <f>Cleanup!D15</f>
        <v>#DIV/0!</v>
      </c>
      <c r="D249" s="141" t="e">
        <f>Cleanup!E15</f>
        <v>#DIV/0!</v>
      </c>
      <c r="F249"/>
      <c r="G249"/>
      <c r="H249"/>
      <c r="I249"/>
    </row>
    <row r="250" spans="1:9" ht="12.75">
      <c r="A250" s="23" t="s">
        <v>849</v>
      </c>
      <c r="B250" s="140" t="e">
        <f>Cleanup!A16</f>
        <v>#N/A</v>
      </c>
      <c r="C250" s="141" t="e">
        <f>Cleanup!D16</f>
        <v>#DIV/0!</v>
      </c>
      <c r="D250" s="141" t="e">
        <f>Cleanup!E16</f>
        <v>#DIV/0!</v>
      </c>
      <c r="F250"/>
      <c r="G250"/>
      <c r="H250"/>
      <c r="I250"/>
    </row>
    <row r="251" spans="1:9" ht="12.75">
      <c r="A251" s="23" t="s">
        <v>849</v>
      </c>
      <c r="B251" s="140" t="e">
        <f>Cleanup!A17</f>
        <v>#N/A</v>
      </c>
      <c r="C251" s="141" t="e">
        <f>Cleanup!D17</f>
        <v>#DIV/0!</v>
      </c>
      <c r="D251" s="141" t="e">
        <f>Cleanup!E17</f>
        <v>#DIV/0!</v>
      </c>
      <c r="F251"/>
      <c r="G251"/>
      <c r="H251"/>
      <c r="I251"/>
    </row>
    <row r="252" spans="6:9" ht="12.75">
      <c r="F252"/>
      <c r="G252"/>
      <c r="H252"/>
      <c r="I252"/>
    </row>
    <row r="253" spans="6:9" ht="12.75">
      <c r="F253"/>
      <c r="G253"/>
      <c r="H253"/>
      <c r="I253"/>
    </row>
    <row r="254" spans="6:9" ht="12.75">
      <c r="F254"/>
      <c r="G254"/>
      <c r="H254"/>
      <c r="I254"/>
    </row>
    <row r="255" spans="6:9" ht="12.75">
      <c r="F255"/>
      <c r="G255"/>
      <c r="H255"/>
      <c r="I255"/>
    </row>
    <row r="256" spans="6:9" ht="12.75">
      <c r="F256"/>
      <c r="G256"/>
      <c r="H256"/>
      <c r="I256"/>
    </row>
    <row r="257" spans="6:9" ht="12.75">
      <c r="F257"/>
      <c r="G257"/>
      <c r="H257"/>
      <c r="I257"/>
    </row>
    <row r="258" spans="6:9" ht="12.75">
      <c r="F258"/>
      <c r="G258"/>
      <c r="H258"/>
      <c r="I258"/>
    </row>
    <row r="259" spans="6:9" ht="12.75">
      <c r="F259"/>
      <c r="G259"/>
      <c r="H259"/>
      <c r="I259"/>
    </row>
    <row r="260" spans="6:9" ht="12.75">
      <c r="F260"/>
      <c r="G260"/>
      <c r="H260"/>
      <c r="I260"/>
    </row>
    <row r="261" spans="6:9" ht="12.75">
      <c r="F261"/>
      <c r="G261"/>
      <c r="H261"/>
      <c r="I261"/>
    </row>
    <row r="262" spans="6:9" ht="12.75">
      <c r="F262"/>
      <c r="G262"/>
      <c r="H262"/>
      <c r="I262"/>
    </row>
    <row r="263" spans="6:9" ht="12.75">
      <c r="F263"/>
      <c r="G263"/>
      <c r="H263"/>
      <c r="I263"/>
    </row>
    <row r="264" spans="6:9" ht="12.75">
      <c r="F264"/>
      <c r="G264"/>
      <c r="H264"/>
      <c r="I264"/>
    </row>
    <row r="265" spans="6:9" ht="12.75">
      <c r="F265"/>
      <c r="G265"/>
      <c r="H265"/>
      <c r="I265"/>
    </row>
    <row r="266" spans="6:9" ht="12.75">
      <c r="F266"/>
      <c r="G266"/>
      <c r="H266"/>
      <c r="I266"/>
    </row>
    <row r="267" spans="6:9" ht="12.75">
      <c r="F267"/>
      <c r="G267"/>
      <c r="H267"/>
      <c r="I267"/>
    </row>
    <row r="268" spans="6:9" ht="12.75">
      <c r="F268"/>
      <c r="G268"/>
      <c r="H268"/>
      <c r="I268"/>
    </row>
    <row r="269" spans="6:9" ht="12.75">
      <c r="F269"/>
      <c r="G269"/>
      <c r="H269"/>
      <c r="I269"/>
    </row>
    <row r="270" spans="6:9" ht="12.75">
      <c r="F270"/>
      <c r="G270"/>
      <c r="H270"/>
      <c r="I270"/>
    </row>
    <row r="271" spans="6:9" ht="12.75">
      <c r="F271"/>
      <c r="G271"/>
      <c r="H271"/>
      <c r="I271"/>
    </row>
    <row r="272" spans="6:9" ht="12.75">
      <c r="F272"/>
      <c r="G272"/>
      <c r="H272"/>
      <c r="I272"/>
    </row>
    <row r="273" spans="6:9" ht="12.75">
      <c r="F273"/>
      <c r="G273"/>
      <c r="H273"/>
      <c r="I273"/>
    </row>
    <row r="274" spans="6:9" ht="12.75">
      <c r="F274"/>
      <c r="G274"/>
      <c r="H274"/>
      <c r="I274"/>
    </row>
    <row r="275" spans="6:9" ht="12.75">
      <c r="F275"/>
      <c r="G275"/>
      <c r="H275"/>
      <c r="I275"/>
    </row>
    <row r="276" spans="6:9" ht="12.75">
      <c r="F276"/>
      <c r="G276"/>
      <c r="H276"/>
      <c r="I276"/>
    </row>
    <row r="277" spans="6:9" ht="12.75">
      <c r="F277"/>
      <c r="G277"/>
      <c r="H277"/>
      <c r="I277"/>
    </row>
    <row r="278" spans="6:9" ht="12.75">
      <c r="F278"/>
      <c r="G278"/>
      <c r="H278"/>
      <c r="I278"/>
    </row>
    <row r="279" spans="6:9" ht="12.75">
      <c r="F279"/>
      <c r="G279"/>
      <c r="H279"/>
      <c r="I279"/>
    </row>
    <row r="280" spans="6:9" ht="12.75">
      <c r="F280"/>
      <c r="G280"/>
      <c r="H280"/>
      <c r="I280"/>
    </row>
    <row r="281" spans="6:9" ht="12.75">
      <c r="F281"/>
      <c r="G281"/>
      <c r="H281"/>
      <c r="I281"/>
    </row>
    <row r="282" spans="6:9" ht="12.75">
      <c r="F282"/>
      <c r="G282"/>
      <c r="H282"/>
      <c r="I282"/>
    </row>
    <row r="283" spans="6:9" ht="12.75">
      <c r="F283"/>
      <c r="G283"/>
      <c r="H283"/>
      <c r="I283"/>
    </row>
    <row r="284" spans="6:9" ht="12.75">
      <c r="F284"/>
      <c r="G284"/>
      <c r="H284"/>
      <c r="I284"/>
    </row>
    <row r="285" spans="6:9" ht="12.75">
      <c r="F285"/>
      <c r="G285"/>
      <c r="H285"/>
      <c r="I285"/>
    </row>
    <row r="286" spans="6:9" ht="12.75">
      <c r="F286"/>
      <c r="G286"/>
      <c r="H286"/>
      <c r="I286"/>
    </row>
    <row r="287" spans="6:9" ht="12.75">
      <c r="F287"/>
      <c r="G287"/>
      <c r="H287"/>
      <c r="I287"/>
    </row>
    <row r="288" spans="6:9" ht="12.75">
      <c r="F288"/>
      <c r="G288"/>
      <c r="H288"/>
      <c r="I288"/>
    </row>
    <row r="289" spans="6:9" ht="12.75">
      <c r="F289"/>
      <c r="G289"/>
      <c r="H289"/>
      <c r="I289"/>
    </row>
    <row r="290" spans="6:9" ht="12.75">
      <c r="F290"/>
      <c r="G290"/>
      <c r="H290"/>
      <c r="I290"/>
    </row>
    <row r="291" spans="6:9" ht="12.75">
      <c r="F291"/>
      <c r="G291"/>
      <c r="H291"/>
      <c r="I291"/>
    </row>
    <row r="292" spans="6:9" ht="12.75">
      <c r="F292"/>
      <c r="G292"/>
      <c r="H292"/>
      <c r="I292"/>
    </row>
    <row r="293" spans="6:9" ht="12.75">
      <c r="F293"/>
      <c r="G293"/>
      <c r="H293"/>
      <c r="I293"/>
    </row>
    <row r="294" spans="6:9" ht="12.75">
      <c r="F294"/>
      <c r="G294"/>
      <c r="H294"/>
      <c r="I294"/>
    </row>
    <row r="295" spans="6:9" ht="12.75">
      <c r="F295"/>
      <c r="G295"/>
      <c r="H295"/>
      <c r="I295"/>
    </row>
    <row r="296" spans="6:9" ht="12.75">
      <c r="F296"/>
      <c r="G296"/>
      <c r="H296"/>
      <c r="I296"/>
    </row>
    <row r="297" spans="6:9" ht="12.75">
      <c r="F297"/>
      <c r="G297"/>
      <c r="H297"/>
      <c r="I297"/>
    </row>
    <row r="298" spans="6:9" ht="12.75">
      <c r="F298"/>
      <c r="G298"/>
      <c r="H298"/>
      <c r="I298"/>
    </row>
    <row r="299" spans="6:9" ht="12.75">
      <c r="F299"/>
      <c r="G299"/>
      <c r="H299"/>
      <c r="I299"/>
    </row>
    <row r="300" spans="6:9" ht="12.75">
      <c r="F300"/>
      <c r="G300"/>
      <c r="H300"/>
      <c r="I300"/>
    </row>
    <row r="301" spans="6:9" ht="12.75">
      <c r="F301"/>
      <c r="G301"/>
      <c r="H301"/>
      <c r="I301"/>
    </row>
    <row r="302" spans="6:9" ht="12.75">
      <c r="F302"/>
      <c r="G302"/>
      <c r="H302"/>
      <c r="I302"/>
    </row>
    <row r="303" spans="6:9" ht="12.75">
      <c r="F303"/>
      <c r="G303"/>
      <c r="H303"/>
      <c r="I303"/>
    </row>
    <row r="304" spans="6:9" ht="12.75">
      <c r="F304"/>
      <c r="G304"/>
      <c r="H304"/>
      <c r="I304"/>
    </row>
    <row r="305" spans="6:9" ht="12.75">
      <c r="F305"/>
      <c r="G305"/>
      <c r="H305"/>
      <c r="I305"/>
    </row>
    <row r="306" spans="6:9" ht="12.75">
      <c r="F306"/>
      <c r="G306"/>
      <c r="H306"/>
      <c r="I306"/>
    </row>
    <row r="307" spans="6:9" ht="12.75">
      <c r="F307"/>
      <c r="G307"/>
      <c r="H307"/>
      <c r="I307"/>
    </row>
    <row r="308" spans="6:9" ht="12.75">
      <c r="F308"/>
      <c r="G308"/>
      <c r="H308"/>
      <c r="I308"/>
    </row>
    <row r="309" spans="6:9" ht="12.75">
      <c r="F309"/>
      <c r="G309"/>
      <c r="H309"/>
      <c r="I309"/>
    </row>
    <row r="310" spans="6:9" ht="12.75">
      <c r="F310"/>
      <c r="G310"/>
      <c r="H310"/>
      <c r="I310"/>
    </row>
    <row r="311" spans="6:9" ht="12.75">
      <c r="F311"/>
      <c r="G311"/>
      <c r="H311"/>
      <c r="I311"/>
    </row>
    <row r="312" spans="6:9" ht="12.75">
      <c r="F312"/>
      <c r="G312"/>
      <c r="H312"/>
      <c r="I312"/>
    </row>
    <row r="313" spans="6:9" ht="12.75">
      <c r="F313"/>
      <c r="G313"/>
      <c r="H313"/>
      <c r="I313"/>
    </row>
    <row r="314" spans="6:9" ht="12.75">
      <c r="F314"/>
      <c r="G314"/>
      <c r="H314"/>
      <c r="I314"/>
    </row>
    <row r="315" spans="6:9" ht="12.75">
      <c r="F315"/>
      <c r="G315"/>
      <c r="H315"/>
      <c r="I315"/>
    </row>
    <row r="316" spans="6:9" ht="12.75">
      <c r="F316"/>
      <c r="G316"/>
      <c r="H316"/>
      <c r="I316"/>
    </row>
    <row r="317" spans="6:9" ht="12.75">
      <c r="F317"/>
      <c r="G317"/>
      <c r="H317"/>
      <c r="I317"/>
    </row>
    <row r="318" spans="6:9" ht="12.75">
      <c r="F318"/>
      <c r="G318"/>
      <c r="H318"/>
      <c r="I318"/>
    </row>
    <row r="319" spans="6:9" ht="12.75">
      <c r="F319"/>
      <c r="G319"/>
      <c r="H319"/>
      <c r="I319"/>
    </row>
    <row r="320" spans="6:9" ht="12.75">
      <c r="F320"/>
      <c r="G320"/>
      <c r="H320"/>
      <c r="I320"/>
    </row>
    <row r="321" spans="6:9" ht="12.75">
      <c r="F321"/>
      <c r="G321"/>
      <c r="H321"/>
      <c r="I321"/>
    </row>
    <row r="322" spans="6:9" ht="12.75">
      <c r="F322"/>
      <c r="G322"/>
      <c r="H322"/>
      <c r="I322"/>
    </row>
    <row r="323" spans="6:9" ht="12.75">
      <c r="F323"/>
      <c r="G323"/>
      <c r="H323"/>
      <c r="I323"/>
    </row>
    <row r="324" spans="6:9" ht="12.75">
      <c r="F324"/>
      <c r="G324"/>
      <c r="H324"/>
      <c r="I324"/>
    </row>
    <row r="325" spans="6:9" ht="12.75">
      <c r="F325"/>
      <c r="G325"/>
      <c r="H325"/>
      <c r="I325"/>
    </row>
    <row r="326" spans="6:9" ht="12.75">
      <c r="F326"/>
      <c r="G326"/>
      <c r="H326"/>
      <c r="I326"/>
    </row>
    <row r="327" spans="6:9" ht="12.75">
      <c r="F327"/>
      <c r="G327"/>
      <c r="H327"/>
      <c r="I327"/>
    </row>
    <row r="328" spans="6:9" ht="12.75">
      <c r="F328"/>
      <c r="G328"/>
      <c r="H328"/>
      <c r="I328"/>
    </row>
    <row r="329" spans="6:9" ht="12.75">
      <c r="F329"/>
      <c r="G329"/>
      <c r="H329"/>
      <c r="I329"/>
    </row>
    <row r="330" spans="6:9" ht="12.75">
      <c r="F330"/>
      <c r="G330"/>
      <c r="H330"/>
      <c r="I330"/>
    </row>
    <row r="331" spans="6:9" ht="12.75">
      <c r="F331"/>
      <c r="G331"/>
      <c r="H331"/>
      <c r="I331"/>
    </row>
    <row r="332" spans="6:9" ht="12.75">
      <c r="F332"/>
      <c r="G332"/>
      <c r="H332"/>
      <c r="I332"/>
    </row>
    <row r="333" spans="6:9" ht="12.75">
      <c r="F333"/>
      <c r="G333"/>
      <c r="H333"/>
      <c r="I333"/>
    </row>
    <row r="334" spans="6:9" ht="12.75">
      <c r="F334"/>
      <c r="G334"/>
      <c r="H334"/>
      <c r="I334"/>
    </row>
    <row r="335" spans="6:9" ht="12.75">
      <c r="F335"/>
      <c r="G335"/>
      <c r="H335"/>
      <c r="I335"/>
    </row>
    <row r="336" spans="6:9" ht="12.75">
      <c r="F336"/>
      <c r="G336"/>
      <c r="H336"/>
      <c r="I336"/>
    </row>
    <row r="337" spans="6:9" ht="12.75">
      <c r="F337"/>
      <c r="G337"/>
      <c r="H337"/>
      <c r="I337"/>
    </row>
    <row r="338" spans="6:9" ht="12.75">
      <c r="F338"/>
      <c r="G338"/>
      <c r="H338"/>
      <c r="I338"/>
    </row>
    <row r="339" spans="6:9" ht="12.75">
      <c r="F339"/>
      <c r="G339"/>
      <c r="H339"/>
      <c r="I339"/>
    </row>
    <row r="340" spans="6:9" ht="12.75">
      <c r="F340"/>
      <c r="G340"/>
      <c r="H340"/>
      <c r="I340"/>
    </row>
    <row r="341" spans="6:9" ht="12.75">
      <c r="F341"/>
      <c r="G341"/>
      <c r="H341"/>
      <c r="I341"/>
    </row>
    <row r="342" spans="6:9" ht="12.75">
      <c r="F342"/>
      <c r="G342"/>
      <c r="H342"/>
      <c r="I342"/>
    </row>
    <row r="343" spans="6:9" ht="12.75">
      <c r="F343"/>
      <c r="G343"/>
      <c r="H343"/>
      <c r="I343"/>
    </row>
    <row r="344" spans="6:9" ht="12.75">
      <c r="F344"/>
      <c r="G344"/>
      <c r="H344"/>
      <c r="I344"/>
    </row>
    <row r="345" spans="6:9" ht="12.75">
      <c r="F345"/>
      <c r="G345"/>
      <c r="H345"/>
      <c r="I345"/>
    </row>
    <row r="346" spans="6:9" ht="12.75">
      <c r="F346"/>
      <c r="G346"/>
      <c r="H346"/>
      <c r="I346"/>
    </row>
    <row r="347" spans="6:9" ht="12.75">
      <c r="F347"/>
      <c r="G347"/>
      <c r="H347"/>
      <c r="I347"/>
    </row>
    <row r="348" spans="6:9" ht="12.75">
      <c r="F348"/>
      <c r="G348"/>
      <c r="H348"/>
      <c r="I348"/>
    </row>
    <row r="349" spans="6:9" ht="12.75">
      <c r="F349"/>
      <c r="G349"/>
      <c r="H349"/>
      <c r="I349"/>
    </row>
    <row r="350" spans="6:9" ht="12.75">
      <c r="F350"/>
      <c r="G350"/>
      <c r="H350"/>
      <c r="I350"/>
    </row>
    <row r="351" spans="6:9" ht="12.75">
      <c r="F351"/>
      <c r="G351"/>
      <c r="H351"/>
      <c r="I351"/>
    </row>
    <row r="352" spans="6:9" ht="12.75">
      <c r="F352"/>
      <c r="G352"/>
      <c r="H352"/>
      <c r="I352"/>
    </row>
    <row r="353" spans="6:9" ht="12.75">
      <c r="F353"/>
      <c r="G353"/>
      <c r="H353"/>
      <c r="I353"/>
    </row>
    <row r="354" spans="6:9" ht="12.75">
      <c r="F354"/>
      <c r="G354"/>
      <c r="H354"/>
      <c r="I354"/>
    </row>
    <row r="355" spans="6:9" ht="12.75">
      <c r="F355"/>
      <c r="G355"/>
      <c r="H355"/>
      <c r="I355"/>
    </row>
    <row r="356" spans="6:9" ht="12.75">
      <c r="F356"/>
      <c r="G356"/>
      <c r="H356"/>
      <c r="I356"/>
    </row>
    <row r="357" spans="6:9" ht="12.75">
      <c r="F357"/>
      <c r="G357"/>
      <c r="H357"/>
      <c r="I357"/>
    </row>
    <row r="358" spans="6:9" ht="12.75">
      <c r="F358"/>
      <c r="G358"/>
      <c r="H358"/>
      <c r="I358"/>
    </row>
    <row r="359" spans="6:9" ht="12.75">
      <c r="F359"/>
      <c r="G359"/>
      <c r="H359"/>
      <c r="I359"/>
    </row>
    <row r="360" spans="6:9" ht="12.75">
      <c r="F360"/>
      <c r="G360"/>
      <c r="H360"/>
      <c r="I360"/>
    </row>
    <row r="361" spans="6:9" ht="12.75">
      <c r="F361"/>
      <c r="G361"/>
      <c r="H361"/>
      <c r="I361"/>
    </row>
    <row r="362" spans="6:9" ht="12.75">
      <c r="F362"/>
      <c r="G362"/>
      <c r="H362"/>
      <c r="I362"/>
    </row>
    <row r="363" spans="6:9" ht="12.75">
      <c r="F363"/>
      <c r="G363"/>
      <c r="H363"/>
      <c r="I363"/>
    </row>
    <row r="364" spans="6:9" ht="12.75">
      <c r="F364"/>
      <c r="G364"/>
      <c r="H364"/>
      <c r="I364"/>
    </row>
    <row r="365" spans="6:9" ht="12.75">
      <c r="F365"/>
      <c r="G365"/>
      <c r="H365"/>
      <c r="I365"/>
    </row>
    <row r="366" spans="6:9" ht="12.75">
      <c r="F366"/>
      <c r="G366"/>
      <c r="H366"/>
      <c r="I366"/>
    </row>
    <row r="367" spans="6:9" ht="12.75">
      <c r="F367"/>
      <c r="G367"/>
      <c r="H367"/>
      <c r="I367"/>
    </row>
    <row r="368" spans="6:9" ht="12.75">
      <c r="F368"/>
      <c r="G368"/>
      <c r="H368"/>
      <c r="I368"/>
    </row>
    <row r="369" spans="6:9" ht="12.75">
      <c r="F369"/>
      <c r="G369"/>
      <c r="H369"/>
      <c r="I369"/>
    </row>
    <row r="370" spans="6:9" ht="12.75">
      <c r="F370"/>
      <c r="G370"/>
      <c r="H370"/>
      <c r="I370"/>
    </row>
    <row r="371" spans="6:9" ht="12.75">
      <c r="F371"/>
      <c r="G371"/>
      <c r="H371"/>
      <c r="I371"/>
    </row>
    <row r="372" spans="6:9" ht="12.75">
      <c r="F372"/>
      <c r="G372"/>
      <c r="H372"/>
      <c r="I372"/>
    </row>
    <row r="373" spans="6:9" ht="12.75">
      <c r="F373"/>
      <c r="G373"/>
      <c r="H373"/>
      <c r="I373"/>
    </row>
    <row r="374" spans="6:9" ht="12.75">
      <c r="F374"/>
      <c r="G374"/>
      <c r="H374"/>
      <c r="I374"/>
    </row>
    <row r="375" spans="6:9" ht="12.75">
      <c r="F375"/>
      <c r="G375"/>
      <c r="H375"/>
      <c r="I375"/>
    </row>
    <row r="376" spans="6:9" ht="12.75">
      <c r="F376"/>
      <c r="G376"/>
      <c r="H376"/>
      <c r="I376"/>
    </row>
    <row r="377" spans="6:9" ht="12.75">
      <c r="F377"/>
      <c r="G377"/>
      <c r="H377"/>
      <c r="I377"/>
    </row>
    <row r="378" spans="6:9" ht="12.75">
      <c r="F378"/>
      <c r="G378"/>
      <c r="H378"/>
      <c r="I378"/>
    </row>
    <row r="379" spans="6:9" ht="12.75">
      <c r="F379"/>
      <c r="G379"/>
      <c r="H379"/>
      <c r="I379"/>
    </row>
    <row r="380" spans="6:9" ht="12.75">
      <c r="F380"/>
      <c r="G380"/>
      <c r="H380"/>
      <c r="I380"/>
    </row>
    <row r="381" spans="6:9" ht="12.75">
      <c r="F381"/>
      <c r="G381"/>
      <c r="H381"/>
      <c r="I381"/>
    </row>
    <row r="382" spans="6:9" ht="12.75">
      <c r="F382"/>
      <c r="G382"/>
      <c r="H382"/>
      <c r="I382"/>
    </row>
    <row r="383" spans="6:9" ht="12.75">
      <c r="F383"/>
      <c r="G383"/>
      <c r="H383"/>
      <c r="I383"/>
    </row>
    <row r="384" spans="6:9" ht="12.75">
      <c r="F384"/>
      <c r="G384"/>
      <c r="H384"/>
      <c r="I384"/>
    </row>
    <row r="385" spans="6:9" ht="12.75">
      <c r="F385"/>
      <c r="G385"/>
      <c r="H385"/>
      <c r="I385"/>
    </row>
    <row r="386" spans="6:9" ht="12.75">
      <c r="F386"/>
      <c r="G386"/>
      <c r="H386"/>
      <c r="I386"/>
    </row>
    <row r="387" spans="6:9" ht="12.75">
      <c r="F387"/>
      <c r="G387"/>
      <c r="H387"/>
      <c r="I387"/>
    </row>
    <row r="388" spans="6:9" ht="12.75">
      <c r="F388"/>
      <c r="G388"/>
      <c r="H388"/>
      <c r="I388"/>
    </row>
    <row r="389" spans="6:9" ht="12.75">
      <c r="F389"/>
      <c r="G389"/>
      <c r="H389"/>
      <c r="I389"/>
    </row>
    <row r="390" spans="6:9" ht="12.75">
      <c r="F390"/>
      <c r="G390"/>
      <c r="H390"/>
      <c r="I390"/>
    </row>
    <row r="391" spans="6:9" ht="12.75">
      <c r="F391"/>
      <c r="G391"/>
      <c r="H391"/>
      <c r="I391"/>
    </row>
    <row r="392" spans="6:9" ht="12.75">
      <c r="F392"/>
      <c r="G392"/>
      <c r="H392"/>
      <c r="I392"/>
    </row>
    <row r="393" spans="6:9" ht="12.75">
      <c r="F393"/>
      <c r="G393"/>
      <c r="H393"/>
      <c r="I393"/>
    </row>
    <row r="394" spans="6:9" ht="12.75">
      <c r="F394"/>
      <c r="G394"/>
      <c r="H394"/>
      <c r="I394"/>
    </row>
    <row r="395" spans="6:9" ht="12.75">
      <c r="F395"/>
      <c r="G395"/>
      <c r="H395"/>
      <c r="I395"/>
    </row>
    <row r="396" spans="6:9" ht="12.75">
      <c r="F396"/>
      <c r="G396"/>
      <c r="H396"/>
      <c r="I396"/>
    </row>
    <row r="397" spans="6:9" ht="12.75">
      <c r="F397"/>
      <c r="G397"/>
      <c r="H397"/>
      <c r="I397"/>
    </row>
    <row r="398" spans="6:9" ht="12.75">
      <c r="F398"/>
      <c r="G398"/>
      <c r="H398"/>
      <c r="I398"/>
    </row>
    <row r="399" spans="6:9" ht="12.75">
      <c r="F399"/>
      <c r="G399"/>
      <c r="H399"/>
      <c r="I399"/>
    </row>
    <row r="400" spans="6:9" ht="12.75">
      <c r="F400"/>
      <c r="G400"/>
      <c r="H400"/>
      <c r="I400"/>
    </row>
    <row r="401" spans="6:9" ht="12.75">
      <c r="F401"/>
      <c r="G401"/>
      <c r="H401"/>
      <c r="I401"/>
    </row>
    <row r="402" spans="6:9" ht="12.75">
      <c r="F402"/>
      <c r="G402"/>
      <c r="H402"/>
      <c r="I402"/>
    </row>
    <row r="403" spans="6:9" ht="12.75">
      <c r="F403"/>
      <c r="G403"/>
      <c r="H403"/>
      <c r="I403"/>
    </row>
    <row r="404" spans="6:9" ht="12.75">
      <c r="F404"/>
      <c r="G404"/>
      <c r="H404"/>
      <c r="I404"/>
    </row>
    <row r="405" spans="6:9" ht="12.75">
      <c r="F405"/>
      <c r="G405"/>
      <c r="H405"/>
      <c r="I405"/>
    </row>
    <row r="406" spans="6:9" ht="12.75">
      <c r="F406"/>
      <c r="G406"/>
      <c r="H406"/>
      <c r="I406"/>
    </row>
    <row r="407" spans="6:9" ht="12.75">
      <c r="F407"/>
      <c r="G407"/>
      <c r="H407"/>
      <c r="I407"/>
    </row>
    <row r="408" spans="6:9" ht="12.75">
      <c r="F408"/>
      <c r="G408"/>
      <c r="H408"/>
      <c r="I408"/>
    </row>
    <row r="409" spans="6:9" ht="12.75">
      <c r="F409"/>
      <c r="G409"/>
      <c r="H409"/>
      <c r="I409"/>
    </row>
    <row r="410" spans="6:9" ht="12.75">
      <c r="F410"/>
      <c r="G410"/>
      <c r="H410"/>
      <c r="I410"/>
    </row>
    <row r="411" spans="6:9" ht="12.75">
      <c r="F411"/>
      <c r="G411"/>
      <c r="H411"/>
      <c r="I411"/>
    </row>
    <row r="412" spans="6:9" ht="12.75">
      <c r="F412"/>
      <c r="G412"/>
      <c r="H412"/>
      <c r="I412"/>
    </row>
    <row r="413" spans="6:9" ht="12.75">
      <c r="F413"/>
      <c r="G413"/>
      <c r="H413"/>
      <c r="I413"/>
    </row>
    <row r="414" spans="6:9" ht="12.75">
      <c r="F414"/>
      <c r="G414"/>
      <c r="H414"/>
      <c r="I414"/>
    </row>
    <row r="415" spans="6:9" ht="12.75">
      <c r="F415"/>
      <c r="G415"/>
      <c r="H415"/>
      <c r="I415"/>
    </row>
    <row r="416" spans="6:9" ht="12.75">
      <c r="F416"/>
      <c r="G416"/>
      <c r="H416"/>
      <c r="I416"/>
    </row>
    <row r="417" spans="6:9" ht="12.75">
      <c r="F417"/>
      <c r="G417"/>
      <c r="H417"/>
      <c r="I417"/>
    </row>
    <row r="418" spans="6:9" ht="12.75">
      <c r="F418"/>
      <c r="G418"/>
      <c r="H418"/>
      <c r="I418"/>
    </row>
    <row r="419" spans="6:9" ht="12.75">
      <c r="F419"/>
      <c r="G419"/>
      <c r="H419"/>
      <c r="I419"/>
    </row>
    <row r="420" spans="6:9" ht="12.75">
      <c r="F420"/>
      <c r="G420"/>
      <c r="H420"/>
      <c r="I420"/>
    </row>
    <row r="421" spans="6:9" ht="12.75">
      <c r="F421"/>
      <c r="G421"/>
      <c r="H421"/>
      <c r="I421"/>
    </row>
    <row r="422" spans="6:9" ht="12.75">
      <c r="F422"/>
      <c r="G422"/>
      <c r="H422"/>
      <c r="I422"/>
    </row>
    <row r="423" spans="6:9" ht="12.75">
      <c r="F423"/>
      <c r="G423"/>
      <c r="H423"/>
      <c r="I423"/>
    </row>
    <row r="424" spans="6:9" ht="12.75">
      <c r="F424"/>
      <c r="G424"/>
      <c r="H424"/>
      <c r="I424"/>
    </row>
    <row r="425" spans="6:9" ht="12.75">
      <c r="F425"/>
      <c r="G425"/>
      <c r="H425"/>
      <c r="I425"/>
    </row>
    <row r="426" spans="6:9" ht="12.75">
      <c r="F426"/>
      <c r="G426"/>
      <c r="H426"/>
      <c r="I426"/>
    </row>
    <row r="427" spans="6:9" ht="12.75">
      <c r="F427"/>
      <c r="G427"/>
      <c r="H427"/>
      <c r="I427"/>
    </row>
    <row r="428" spans="6:9" ht="12.75">
      <c r="F428"/>
      <c r="G428"/>
      <c r="H428"/>
      <c r="I428"/>
    </row>
    <row r="429" spans="6:9" ht="12.75">
      <c r="F429"/>
      <c r="G429"/>
      <c r="H429"/>
      <c r="I429"/>
    </row>
    <row r="430" spans="6:9" ht="12.75">
      <c r="F430"/>
      <c r="G430"/>
      <c r="H430"/>
      <c r="I430"/>
    </row>
    <row r="431" spans="6:9" ht="12.75">
      <c r="F431"/>
      <c r="G431"/>
      <c r="H431"/>
      <c r="I431"/>
    </row>
    <row r="432" spans="6:9" ht="12.75">
      <c r="F432"/>
      <c r="G432"/>
      <c r="H432"/>
      <c r="I432"/>
    </row>
    <row r="433" spans="6:9" ht="12.75">
      <c r="F433"/>
      <c r="G433"/>
      <c r="H433"/>
      <c r="I433"/>
    </row>
    <row r="434" spans="6:9" ht="12.75">
      <c r="F434"/>
      <c r="G434"/>
      <c r="H434"/>
      <c r="I434"/>
    </row>
    <row r="435" spans="6:9" ht="12.75">
      <c r="F435"/>
      <c r="G435"/>
      <c r="H435"/>
      <c r="I435"/>
    </row>
    <row r="436" spans="6:9" ht="12.75">
      <c r="F436"/>
      <c r="G436"/>
      <c r="H436"/>
      <c r="I436"/>
    </row>
    <row r="437" spans="6:9" ht="12.75">
      <c r="F437"/>
      <c r="G437"/>
      <c r="H437"/>
      <c r="I437"/>
    </row>
    <row r="438" spans="6:9" ht="12.75">
      <c r="F438"/>
      <c r="G438"/>
      <c r="H438"/>
      <c r="I438"/>
    </row>
    <row r="439" spans="6:9" ht="12.75">
      <c r="F439"/>
      <c r="G439"/>
      <c r="H439"/>
      <c r="I439"/>
    </row>
    <row r="440" spans="6:9" ht="12.75">
      <c r="F440"/>
      <c r="G440"/>
      <c r="H440"/>
      <c r="I440"/>
    </row>
    <row r="441" spans="6:9" ht="12.75">
      <c r="F441"/>
      <c r="G441"/>
      <c r="H441"/>
      <c r="I441"/>
    </row>
    <row r="442" spans="6:9" ht="12.75">
      <c r="F442"/>
      <c r="G442"/>
      <c r="H442"/>
      <c r="I442"/>
    </row>
    <row r="443" spans="6:9" ht="12.75">
      <c r="F443"/>
      <c r="G443"/>
      <c r="H443"/>
      <c r="I443"/>
    </row>
    <row r="444" spans="6:9" ht="12.75">
      <c r="F444"/>
      <c r="G444"/>
      <c r="H444"/>
      <c r="I444"/>
    </row>
    <row r="445" spans="6:9" ht="12.75">
      <c r="F445"/>
      <c r="G445"/>
      <c r="H445"/>
      <c r="I445"/>
    </row>
    <row r="446" spans="6:9" ht="12.75">
      <c r="F446"/>
      <c r="G446"/>
      <c r="H446"/>
      <c r="I446"/>
    </row>
    <row r="447" spans="6:9" ht="12.75">
      <c r="F447"/>
      <c r="G447"/>
      <c r="H447"/>
      <c r="I447"/>
    </row>
    <row r="448" spans="6:9" ht="12.75">
      <c r="F448"/>
      <c r="G448"/>
      <c r="H448"/>
      <c r="I448"/>
    </row>
    <row r="449" spans="6:9" ht="12.75">
      <c r="F449"/>
      <c r="G449"/>
      <c r="H449"/>
      <c r="I449"/>
    </row>
    <row r="450" spans="6:9" ht="12.75">
      <c r="F450"/>
      <c r="G450"/>
      <c r="H450"/>
      <c r="I450"/>
    </row>
    <row r="451" spans="6:9" ht="12.75">
      <c r="F451"/>
      <c r="G451"/>
      <c r="H451"/>
      <c r="I451"/>
    </row>
    <row r="452" spans="6:9" ht="12.75">
      <c r="F452"/>
      <c r="G452"/>
      <c r="H452"/>
      <c r="I452"/>
    </row>
    <row r="453" spans="6:9" ht="12.75">
      <c r="F453"/>
      <c r="G453"/>
      <c r="H453"/>
      <c r="I453"/>
    </row>
    <row r="454" spans="6:9" ht="12.75">
      <c r="F454"/>
      <c r="G454"/>
      <c r="H454"/>
      <c r="I454"/>
    </row>
    <row r="455" spans="6:9" ht="12.75">
      <c r="F455"/>
      <c r="G455"/>
      <c r="H455"/>
      <c r="I455"/>
    </row>
    <row r="456" spans="6:9" ht="12.75">
      <c r="F456"/>
      <c r="G456"/>
      <c r="H456"/>
      <c r="I456"/>
    </row>
    <row r="457" spans="6:9" ht="12.75">
      <c r="F457"/>
      <c r="G457"/>
      <c r="H457"/>
      <c r="I457"/>
    </row>
    <row r="458" spans="6:9" ht="12.75">
      <c r="F458"/>
      <c r="G458"/>
      <c r="H458"/>
      <c r="I458"/>
    </row>
    <row r="459" spans="6:9" ht="12.75">
      <c r="F459"/>
      <c r="G459"/>
      <c r="H459"/>
      <c r="I459"/>
    </row>
    <row r="460" spans="6:9" ht="12.75">
      <c r="F460"/>
      <c r="G460"/>
      <c r="H460"/>
      <c r="I460"/>
    </row>
    <row r="461" spans="6:9" ht="12.75">
      <c r="F461"/>
      <c r="G461"/>
      <c r="H461"/>
      <c r="I461"/>
    </row>
    <row r="462" spans="6:9" ht="12.75">
      <c r="F462"/>
      <c r="G462"/>
      <c r="H462"/>
      <c r="I462"/>
    </row>
    <row r="463" spans="6:9" ht="12.75">
      <c r="F463"/>
      <c r="G463"/>
      <c r="H463"/>
      <c r="I463"/>
    </row>
    <row r="464" spans="6:9" ht="12.75">
      <c r="F464"/>
      <c r="G464"/>
      <c r="H464"/>
      <c r="I464"/>
    </row>
    <row r="465" spans="6:9" ht="12.75">
      <c r="F465"/>
      <c r="G465"/>
      <c r="H465"/>
      <c r="I465"/>
    </row>
    <row r="466" spans="6:9" ht="12.75">
      <c r="F466"/>
      <c r="G466"/>
      <c r="H466"/>
      <c r="I466"/>
    </row>
    <row r="467" spans="6:9" ht="12.75">
      <c r="F467"/>
      <c r="G467"/>
      <c r="H467"/>
      <c r="I467"/>
    </row>
    <row r="468" spans="6:9" ht="12.75">
      <c r="F468"/>
      <c r="G468"/>
      <c r="H468"/>
      <c r="I468"/>
    </row>
    <row r="469" spans="6:9" ht="12.75">
      <c r="F469"/>
      <c r="G469"/>
      <c r="H469"/>
      <c r="I469"/>
    </row>
    <row r="470" spans="6:9" ht="12.75">
      <c r="F470"/>
      <c r="G470"/>
      <c r="H470"/>
      <c r="I470"/>
    </row>
    <row r="471" spans="6:9" ht="12.75">
      <c r="F471"/>
      <c r="G471"/>
      <c r="H471"/>
      <c r="I471"/>
    </row>
    <row r="472" spans="6:9" ht="12.75">
      <c r="F472"/>
      <c r="G472"/>
      <c r="H472"/>
      <c r="I472"/>
    </row>
    <row r="473" spans="6:9" ht="12.75">
      <c r="F473"/>
      <c r="G473"/>
      <c r="H473"/>
      <c r="I473"/>
    </row>
    <row r="474" spans="6:9" ht="12.75">
      <c r="F474"/>
      <c r="G474"/>
      <c r="H474"/>
      <c r="I474"/>
    </row>
    <row r="475" spans="6:9" ht="12.75">
      <c r="F475"/>
      <c r="G475"/>
      <c r="H475"/>
      <c r="I475"/>
    </row>
    <row r="476" spans="6:9" ht="12.75">
      <c r="F476"/>
      <c r="G476"/>
      <c r="H476"/>
      <c r="I476"/>
    </row>
    <row r="477" spans="6:9" ht="12.75">
      <c r="F477"/>
      <c r="G477"/>
      <c r="H477"/>
      <c r="I477"/>
    </row>
    <row r="478" spans="6:9" ht="12.75">
      <c r="F478"/>
      <c r="G478"/>
      <c r="H478"/>
      <c r="I478"/>
    </row>
    <row r="479" spans="6:9" ht="12.75">
      <c r="F479"/>
      <c r="G479"/>
      <c r="H479"/>
      <c r="I479"/>
    </row>
    <row r="480" spans="6:9" ht="12.75">
      <c r="F480"/>
      <c r="G480"/>
      <c r="H480"/>
      <c r="I480"/>
    </row>
    <row r="481" spans="6:9" ht="12.75">
      <c r="F481"/>
      <c r="G481"/>
      <c r="H481"/>
      <c r="I481"/>
    </row>
    <row r="482" spans="6:9" ht="12.75">
      <c r="F482"/>
      <c r="G482"/>
      <c r="H482"/>
      <c r="I482"/>
    </row>
    <row r="483" spans="6:9" ht="12.75">
      <c r="F483"/>
      <c r="G483"/>
      <c r="H483"/>
      <c r="I483"/>
    </row>
    <row r="484" spans="6:9" ht="12.75">
      <c r="F484"/>
      <c r="G484"/>
      <c r="H484"/>
      <c r="I484"/>
    </row>
    <row r="485" spans="6:9" ht="12.75">
      <c r="F485"/>
      <c r="G485"/>
      <c r="H485"/>
      <c r="I485"/>
    </row>
    <row r="486" spans="6:9" ht="12.75">
      <c r="F486"/>
      <c r="G486"/>
      <c r="H486"/>
      <c r="I486"/>
    </row>
    <row r="487" spans="6:9" ht="12.75">
      <c r="F487"/>
      <c r="G487"/>
      <c r="H487"/>
      <c r="I487"/>
    </row>
    <row r="488" spans="6:9" ht="12.75">
      <c r="F488"/>
      <c r="G488"/>
      <c r="H488"/>
      <c r="I488"/>
    </row>
    <row r="489" spans="6:9" ht="12.75">
      <c r="F489"/>
      <c r="G489"/>
      <c r="H489"/>
      <c r="I489"/>
    </row>
    <row r="490" spans="6:9" ht="12.75">
      <c r="F490"/>
      <c r="G490"/>
      <c r="H490"/>
      <c r="I490"/>
    </row>
    <row r="491" spans="6:9" ht="12.75">
      <c r="F491"/>
      <c r="G491"/>
      <c r="H491"/>
      <c r="I491"/>
    </row>
    <row r="492" spans="6:9" ht="12.75">
      <c r="F492"/>
      <c r="G492"/>
      <c r="H492"/>
      <c r="I492"/>
    </row>
    <row r="493" spans="6:9" ht="12.75">
      <c r="F493"/>
      <c r="G493"/>
      <c r="H493"/>
      <c r="I493"/>
    </row>
    <row r="494" spans="6:9" ht="12.75">
      <c r="F494"/>
      <c r="G494"/>
      <c r="H494"/>
      <c r="I494"/>
    </row>
    <row r="495" spans="6:9" ht="12.75">
      <c r="F495"/>
      <c r="G495"/>
      <c r="H495"/>
      <c r="I495"/>
    </row>
    <row r="496" spans="6:9" ht="12.75">
      <c r="F496"/>
      <c r="G496"/>
      <c r="H496"/>
      <c r="I496"/>
    </row>
    <row r="497" spans="6:9" ht="12.75">
      <c r="F497"/>
      <c r="G497"/>
      <c r="H497"/>
      <c r="I497"/>
    </row>
    <row r="498" spans="6:9" ht="12.75">
      <c r="F498"/>
      <c r="G498"/>
      <c r="H498"/>
      <c r="I498"/>
    </row>
    <row r="499" spans="6:9" ht="12.75">
      <c r="F499"/>
      <c r="G499"/>
      <c r="H499"/>
      <c r="I499"/>
    </row>
    <row r="500" spans="6:9" ht="12.75">
      <c r="F500"/>
      <c r="G500"/>
      <c r="H500"/>
      <c r="I500"/>
    </row>
    <row r="501" spans="6:9" ht="12.75">
      <c r="F501"/>
      <c r="G501"/>
      <c r="H501"/>
      <c r="I501"/>
    </row>
    <row r="502" spans="6:9" ht="12.75">
      <c r="F502"/>
      <c r="G502"/>
      <c r="H502"/>
      <c r="I502"/>
    </row>
    <row r="503" spans="6:9" ht="12.75">
      <c r="F503"/>
      <c r="G503"/>
      <c r="H503"/>
      <c r="I503"/>
    </row>
    <row r="504" spans="6:9" ht="12.75">
      <c r="F504"/>
      <c r="G504"/>
      <c r="H504"/>
      <c r="I504"/>
    </row>
    <row r="505" spans="6:9" ht="12.75">
      <c r="F505"/>
      <c r="G505"/>
      <c r="H505"/>
      <c r="I505"/>
    </row>
    <row r="506" spans="6:9" ht="12.75">
      <c r="F506"/>
      <c r="G506"/>
      <c r="H506"/>
      <c r="I506"/>
    </row>
    <row r="507" spans="6:9" ht="12.75">
      <c r="F507"/>
      <c r="G507"/>
      <c r="H507"/>
      <c r="I507"/>
    </row>
    <row r="508" spans="6:9" ht="12.75">
      <c r="F508"/>
      <c r="G508"/>
      <c r="H508"/>
      <c r="I508"/>
    </row>
    <row r="509" spans="6:9" ht="12.75">
      <c r="F509"/>
      <c r="G509"/>
      <c r="H509"/>
      <c r="I509"/>
    </row>
    <row r="510" spans="6:9" ht="12.75">
      <c r="F510"/>
      <c r="G510"/>
      <c r="H510"/>
      <c r="I510"/>
    </row>
    <row r="511" spans="6:9" ht="12.75">
      <c r="F511"/>
      <c r="G511"/>
      <c r="H511"/>
      <c r="I511"/>
    </row>
    <row r="512" spans="6:9" ht="12.75">
      <c r="F512"/>
      <c r="G512"/>
      <c r="H512"/>
      <c r="I512"/>
    </row>
    <row r="513" spans="6:9" ht="12.75">
      <c r="F513"/>
      <c r="G513"/>
      <c r="H513"/>
      <c r="I513"/>
    </row>
    <row r="514" spans="6:9" ht="12.75">
      <c r="F514"/>
      <c r="G514"/>
      <c r="H514"/>
      <c r="I514"/>
    </row>
    <row r="515" spans="6:9" ht="12.75">
      <c r="F515"/>
      <c r="G515"/>
      <c r="H515"/>
      <c r="I515"/>
    </row>
    <row r="516" spans="6:9" ht="12.75">
      <c r="F516"/>
      <c r="G516"/>
      <c r="H516"/>
      <c r="I516"/>
    </row>
    <row r="517" spans="6:9" ht="12.75">
      <c r="F517"/>
      <c r="G517"/>
      <c r="H517"/>
      <c r="I517"/>
    </row>
    <row r="518" spans="6:9" ht="12.75">
      <c r="F518"/>
      <c r="G518"/>
      <c r="H518"/>
      <c r="I518"/>
    </row>
    <row r="519" spans="6:9" ht="12.75">
      <c r="F519"/>
      <c r="G519"/>
      <c r="H519"/>
      <c r="I519"/>
    </row>
    <row r="520" spans="6:9" ht="12.75">
      <c r="F520"/>
      <c r="G520"/>
      <c r="H520"/>
      <c r="I520"/>
    </row>
    <row r="521" spans="6:9" ht="12.75">
      <c r="F521"/>
      <c r="G521"/>
      <c r="H521"/>
      <c r="I521"/>
    </row>
    <row r="522" spans="6:9" ht="12.75">
      <c r="F522"/>
      <c r="G522"/>
      <c r="H522"/>
      <c r="I522"/>
    </row>
    <row r="523" spans="6:9" ht="12.75">
      <c r="F523"/>
      <c r="G523"/>
      <c r="H523"/>
      <c r="I523"/>
    </row>
    <row r="524" spans="6:9" ht="12.75">
      <c r="F524"/>
      <c r="G524"/>
      <c r="H524"/>
      <c r="I524"/>
    </row>
    <row r="525" spans="6:9" ht="12.75">
      <c r="F525"/>
      <c r="G525"/>
      <c r="H525"/>
      <c r="I525"/>
    </row>
    <row r="526" spans="6:9" ht="12.75">
      <c r="F526"/>
      <c r="G526"/>
      <c r="H526"/>
      <c r="I526"/>
    </row>
    <row r="527" spans="6:9" ht="12.75">
      <c r="F527"/>
      <c r="G527"/>
      <c r="H527"/>
      <c r="I527"/>
    </row>
    <row r="528" spans="6:9" ht="12.75">
      <c r="F528"/>
      <c r="G528"/>
      <c r="H528"/>
      <c r="I528"/>
    </row>
    <row r="529" spans="6:9" ht="12.75">
      <c r="F529"/>
      <c r="G529"/>
      <c r="H529"/>
      <c r="I529"/>
    </row>
    <row r="530" spans="6:9" ht="12.75">
      <c r="F530"/>
      <c r="G530"/>
      <c r="H530"/>
      <c r="I530"/>
    </row>
    <row r="531" spans="6:9" ht="12.75">
      <c r="F531"/>
      <c r="G531"/>
      <c r="H531"/>
      <c r="I531"/>
    </row>
    <row r="532" spans="6:9" ht="12.75">
      <c r="F532"/>
      <c r="G532"/>
      <c r="H532"/>
      <c r="I532"/>
    </row>
    <row r="533" spans="6:9" ht="12.75">
      <c r="F533"/>
      <c r="G533"/>
      <c r="H533"/>
      <c r="I533"/>
    </row>
    <row r="534" spans="6:9" ht="12.75">
      <c r="F534"/>
      <c r="G534"/>
      <c r="H534"/>
      <c r="I534"/>
    </row>
    <row r="535" spans="6:9" ht="12.75">
      <c r="F535"/>
      <c r="G535"/>
      <c r="H535"/>
      <c r="I535"/>
    </row>
    <row r="536" spans="6:9" ht="12.75">
      <c r="F536"/>
      <c r="G536"/>
      <c r="H536"/>
      <c r="I536"/>
    </row>
    <row r="537" spans="6:9" ht="12.75">
      <c r="F537"/>
      <c r="G537"/>
      <c r="H537"/>
      <c r="I537"/>
    </row>
    <row r="538" spans="6:9" ht="12.75">
      <c r="F538"/>
      <c r="G538"/>
      <c r="H538"/>
      <c r="I538"/>
    </row>
    <row r="539" spans="6:9" ht="12.75">
      <c r="F539"/>
      <c r="G539"/>
      <c r="H539"/>
      <c r="I539"/>
    </row>
    <row r="540" spans="6:9" ht="12.75">
      <c r="F540"/>
      <c r="G540"/>
      <c r="H540"/>
      <c r="I540"/>
    </row>
    <row r="541" spans="6:9" ht="12.75">
      <c r="F541"/>
      <c r="G541"/>
      <c r="H541"/>
      <c r="I541"/>
    </row>
    <row r="542" spans="6:9" ht="12.75">
      <c r="F542"/>
      <c r="G542"/>
      <c r="H542"/>
      <c r="I542"/>
    </row>
    <row r="543" spans="6:9" ht="12.75">
      <c r="F543"/>
      <c r="G543"/>
      <c r="H543"/>
      <c r="I543"/>
    </row>
    <row r="544" spans="6:9" ht="12.75">
      <c r="F544"/>
      <c r="G544"/>
      <c r="H544"/>
      <c r="I544"/>
    </row>
    <row r="545" spans="6:9" ht="12.75">
      <c r="F545"/>
      <c r="G545"/>
      <c r="H545"/>
      <c r="I545"/>
    </row>
    <row r="546" spans="6:9" ht="12.75">
      <c r="F546"/>
      <c r="G546"/>
      <c r="H546"/>
      <c r="I546"/>
    </row>
    <row r="547" spans="6:9" ht="12.75">
      <c r="F547"/>
      <c r="G547"/>
      <c r="H547"/>
      <c r="I547"/>
    </row>
    <row r="548" spans="6:9" ht="12.75">
      <c r="F548"/>
      <c r="G548"/>
      <c r="H548"/>
      <c r="I548"/>
    </row>
    <row r="549" spans="6:9" ht="12.75">
      <c r="F549"/>
      <c r="G549"/>
      <c r="H549"/>
      <c r="I549"/>
    </row>
    <row r="550" spans="6:9" ht="12.75">
      <c r="F550"/>
      <c r="G550"/>
      <c r="H550"/>
      <c r="I550"/>
    </row>
    <row r="551" spans="6:9" ht="12.75">
      <c r="F551"/>
      <c r="G551"/>
      <c r="H551"/>
      <c r="I551"/>
    </row>
    <row r="552" spans="6:9" ht="12.75">
      <c r="F552"/>
      <c r="G552"/>
      <c r="H552"/>
      <c r="I552"/>
    </row>
    <row r="553" spans="6:9" ht="12.75">
      <c r="F553"/>
      <c r="G553"/>
      <c r="H553"/>
      <c r="I553"/>
    </row>
    <row r="554" spans="6:9" ht="12.75">
      <c r="F554"/>
      <c r="G554"/>
      <c r="H554"/>
      <c r="I554"/>
    </row>
    <row r="555" spans="6:9" ht="12.75">
      <c r="F555"/>
      <c r="G555"/>
      <c r="H555"/>
      <c r="I555"/>
    </row>
    <row r="556" spans="6:9" ht="12.75">
      <c r="F556"/>
      <c r="G556"/>
      <c r="H556"/>
      <c r="I556"/>
    </row>
    <row r="557" spans="6:9" ht="12.75">
      <c r="F557"/>
      <c r="G557"/>
      <c r="H557"/>
      <c r="I557"/>
    </row>
    <row r="558" spans="6:9" ht="12.75">
      <c r="F558"/>
      <c r="G558"/>
      <c r="H558"/>
      <c r="I558"/>
    </row>
    <row r="559" spans="6:9" ht="12.75">
      <c r="F559"/>
      <c r="G559"/>
      <c r="H559"/>
      <c r="I559"/>
    </row>
    <row r="560" spans="6:9" ht="12.75">
      <c r="F560"/>
      <c r="G560"/>
      <c r="H560"/>
      <c r="I560"/>
    </row>
    <row r="561" spans="6:9" ht="12.75">
      <c r="F561"/>
      <c r="G561"/>
      <c r="H561"/>
      <c r="I561"/>
    </row>
    <row r="562" spans="6:9" ht="12.75">
      <c r="F562"/>
      <c r="G562"/>
      <c r="H562"/>
      <c r="I562"/>
    </row>
    <row r="563" spans="6:9" ht="12.75">
      <c r="F563"/>
      <c r="G563"/>
      <c r="H563"/>
      <c r="I563"/>
    </row>
    <row r="564" spans="6:9" ht="12.75">
      <c r="F564"/>
      <c r="G564"/>
      <c r="H564"/>
      <c r="I564"/>
    </row>
    <row r="565" spans="6:9" ht="12.75">
      <c r="F565"/>
      <c r="G565"/>
      <c r="H565"/>
      <c r="I565"/>
    </row>
    <row r="566" spans="6:9" ht="12.75">
      <c r="F566"/>
      <c r="G566"/>
      <c r="H566"/>
      <c r="I566"/>
    </row>
    <row r="567" spans="6:9" ht="12.75">
      <c r="F567"/>
      <c r="G567"/>
      <c r="H567"/>
      <c r="I567"/>
    </row>
    <row r="568" spans="6:9" ht="12.75">
      <c r="F568"/>
      <c r="G568"/>
      <c r="H568"/>
      <c r="I568"/>
    </row>
    <row r="569" spans="6:9" ht="12.75">
      <c r="F569"/>
      <c r="G569"/>
      <c r="H569"/>
      <c r="I569"/>
    </row>
    <row r="570" spans="6:9" ht="12.75">
      <c r="F570"/>
      <c r="G570"/>
      <c r="H570"/>
      <c r="I570"/>
    </row>
    <row r="571" spans="6:9" ht="12.75">
      <c r="F571"/>
      <c r="G571"/>
      <c r="H571"/>
      <c r="I571"/>
    </row>
    <row r="572" spans="6:9" ht="12.75">
      <c r="F572"/>
      <c r="G572"/>
      <c r="H572"/>
      <c r="I572"/>
    </row>
    <row r="573" spans="6:9" ht="12.75">
      <c r="F573"/>
      <c r="G573"/>
      <c r="H573"/>
      <c r="I573"/>
    </row>
    <row r="574" spans="6:9" ht="12.75">
      <c r="F574"/>
      <c r="G574"/>
      <c r="H574"/>
      <c r="I574"/>
    </row>
  </sheetData>
  <sheetProtection/>
  <conditionalFormatting sqref="C102:D121">
    <cfRule type="cellIs" priority="22" dxfId="0" operator="equal" stopIfTrue="1">
      <formula>0</formula>
    </cfRule>
  </conditionalFormatting>
  <conditionalFormatting sqref="C2:D21">
    <cfRule type="cellIs" priority="27" dxfId="0" operator="equal" stopIfTrue="1">
      <formula>0</formula>
    </cfRule>
  </conditionalFormatting>
  <conditionalFormatting sqref="C22:D41">
    <cfRule type="cellIs" priority="26" dxfId="0" operator="equal" stopIfTrue="1">
      <formula>0</formula>
    </cfRule>
  </conditionalFormatting>
  <conditionalFormatting sqref="C42:D61">
    <cfRule type="cellIs" priority="25" dxfId="0" operator="equal" stopIfTrue="1">
      <formula>0</formula>
    </cfRule>
  </conditionalFormatting>
  <conditionalFormatting sqref="C62:D81">
    <cfRule type="cellIs" priority="24" dxfId="0" operator="equal" stopIfTrue="1">
      <formula>0</formula>
    </cfRule>
  </conditionalFormatting>
  <conditionalFormatting sqref="C82:D101">
    <cfRule type="cellIs" priority="23" dxfId="0" operator="equal" stopIfTrue="1">
      <formula>0</formula>
    </cfRule>
  </conditionalFormatting>
  <conditionalFormatting sqref="C122:D141">
    <cfRule type="cellIs" priority="21" dxfId="0" operator="equal" stopIfTrue="1">
      <formula>0</formula>
    </cfRule>
  </conditionalFormatting>
  <conditionalFormatting sqref="C142:D161">
    <cfRule type="cellIs" priority="20" dxfId="0" operator="equal" stopIfTrue="1">
      <formula>0</formula>
    </cfRule>
  </conditionalFormatting>
  <conditionalFormatting sqref="C162:D181">
    <cfRule type="cellIs" priority="19" dxfId="0" operator="equal" stopIfTrue="1">
      <formula>0</formula>
    </cfRule>
  </conditionalFormatting>
  <conditionalFormatting sqref="C182:D201">
    <cfRule type="cellIs" priority="18" dxfId="0" operator="equal" stopIfTrue="1">
      <formula>0</formula>
    </cfRule>
  </conditionalFormatting>
  <conditionalFormatting sqref="C202:D221">
    <cfRule type="cellIs" priority="17" dxfId="0" operator="equal" stopIfTrue="1">
      <formula>0</formula>
    </cfRule>
  </conditionalFormatting>
  <conditionalFormatting sqref="C222:D241">
    <cfRule type="cellIs" priority="16" dxfId="0" operator="equal" stopIfTrue="1">
      <formula>0</formula>
    </cfRule>
  </conditionalFormatting>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2"/>
  <dimension ref="A1:I67"/>
  <sheetViews>
    <sheetView zoomScale="115" zoomScaleNormal="115" zoomScalePageLayoutView="0" workbookViewId="0" topLeftCell="A1">
      <selection activeCell="C3" sqref="C3"/>
    </sheetView>
  </sheetViews>
  <sheetFormatPr defaultColWidth="9.140625" defaultRowHeight="12.75"/>
  <cols>
    <col min="1" max="1" width="16.00390625" style="23" customWidth="1"/>
    <col min="2" max="2" width="12.140625" style="2" customWidth="1"/>
    <col min="3" max="3" width="12.8515625" style="2" bestFit="1" customWidth="1"/>
    <col min="4" max="4" width="12.8515625" style="15" bestFit="1" customWidth="1"/>
    <col min="5" max="5" width="15.7109375" style="14" customWidth="1"/>
    <col min="6" max="6" width="10.57421875" style="0" customWidth="1"/>
    <col min="9" max="9" width="23.57421875" style="0" customWidth="1"/>
    <col min="10" max="10" width="27.57421875" style="0" customWidth="1"/>
  </cols>
  <sheetData>
    <row r="1" spans="1:9" ht="13.5" customHeight="1" thickTop="1">
      <c r="A1" s="116"/>
      <c r="B1" s="148"/>
      <c r="C1" s="167" t="s">
        <v>69</v>
      </c>
      <c r="D1" s="149"/>
      <c r="E1"/>
      <c r="F1" s="265" t="s">
        <v>959</v>
      </c>
      <c r="G1" s="266"/>
      <c r="H1" s="266"/>
      <c r="I1" s="267"/>
    </row>
    <row r="2" spans="1:9" ht="12.75" customHeight="1">
      <c r="A2" s="124" t="s">
        <v>846</v>
      </c>
      <c r="B2" s="168" t="s">
        <v>9</v>
      </c>
      <c r="C2" s="154" t="s">
        <v>70</v>
      </c>
      <c r="D2" s="169" t="s">
        <v>71</v>
      </c>
      <c r="E2"/>
      <c r="F2" s="268"/>
      <c r="G2" s="269"/>
      <c r="H2" s="269"/>
      <c r="I2" s="270"/>
    </row>
    <row r="3" spans="1:9" ht="12.75" customHeight="1">
      <c r="A3" s="125" t="e">
        <f>VLOOKUP(B3,'CAS List'!$H$2:$I$866,2,FALSE)</f>
        <v>#N/A</v>
      </c>
      <c r="B3" s="212" t="s">
        <v>985</v>
      </c>
      <c r="C3" s="213">
        <v>0</v>
      </c>
      <c r="D3" s="214">
        <v>0</v>
      </c>
      <c r="E3"/>
      <c r="F3" s="268"/>
      <c r="G3" s="269"/>
      <c r="H3" s="269"/>
      <c r="I3" s="270"/>
    </row>
    <row r="4" spans="1:9" ht="12.75" customHeight="1">
      <c r="A4" s="147" t="e">
        <f>VLOOKUP(B4,'CAS List'!$H$2:$I$866,2,FALSE)</f>
        <v>#N/A</v>
      </c>
      <c r="B4"/>
      <c r="C4"/>
      <c r="D4"/>
      <c r="E4"/>
      <c r="F4" s="268"/>
      <c r="G4" s="269"/>
      <c r="H4" s="269"/>
      <c r="I4" s="270"/>
    </row>
    <row r="5" spans="1:9" ht="12.75" customHeight="1">
      <c r="A5" s="147" t="e">
        <f>VLOOKUP(B5,'CAS List'!$H$2:$I$866,2,FALSE)</f>
        <v>#N/A</v>
      </c>
      <c r="B5"/>
      <c r="C5"/>
      <c r="D5"/>
      <c r="E5"/>
      <c r="F5" s="268"/>
      <c r="G5" s="269"/>
      <c r="H5" s="269"/>
      <c r="I5" s="270"/>
    </row>
    <row r="6" spans="1:9" ht="13.5" customHeight="1" thickBot="1">
      <c r="A6" s="147" t="e">
        <f>VLOOKUP(B6,'CAS List'!$H$2:$I$866,2,FALSE)</f>
        <v>#N/A</v>
      </c>
      <c r="B6"/>
      <c r="C6"/>
      <c r="D6"/>
      <c r="E6"/>
      <c r="F6" s="271"/>
      <c r="G6" s="272"/>
      <c r="H6" s="272"/>
      <c r="I6" s="273"/>
    </row>
    <row r="7" spans="1:5" ht="13.5" thickTop="1">
      <c r="A7" s="147" t="e">
        <f>VLOOKUP(B7,'CAS List'!$H$2:$I$866,2,FALSE)</f>
        <v>#N/A</v>
      </c>
      <c r="B7"/>
      <c r="C7"/>
      <c r="D7"/>
      <c r="E7"/>
    </row>
    <row r="8" spans="1:5" ht="12.75">
      <c r="A8" s="147" t="e">
        <f>VLOOKUP(B8,'CAS List'!$H$2:$I$866,2,FALSE)</f>
        <v>#N/A</v>
      </c>
      <c r="B8"/>
      <c r="C8"/>
      <c r="D8"/>
      <c r="E8"/>
    </row>
    <row r="9" spans="1:5" ht="12.75">
      <c r="A9" s="147" t="e">
        <f>VLOOKUP(B9,'CAS List'!$H$2:$I$866,2,FALSE)</f>
        <v>#N/A</v>
      </c>
      <c r="B9"/>
      <c r="C9"/>
      <c r="D9"/>
      <c r="E9"/>
    </row>
    <row r="10" spans="1:5" ht="12.75">
      <c r="A10" s="147" t="e">
        <f>VLOOKUP(B10,'CAS List'!$H$2:$I$866,2,FALSE)</f>
        <v>#N/A</v>
      </c>
      <c r="B10"/>
      <c r="C10"/>
      <c r="D10"/>
      <c r="E10"/>
    </row>
    <row r="11" spans="1:5" ht="12.75">
      <c r="A11" s="147" t="e">
        <f>VLOOKUP(B11,'CAS List'!$H$2:$I$866,2,FALSE)</f>
        <v>#N/A</v>
      </c>
      <c r="B11"/>
      <c r="C11"/>
      <c r="D11"/>
      <c r="E11"/>
    </row>
    <row r="12" spans="1:5" ht="12.75">
      <c r="A12" s="147" t="e">
        <f>VLOOKUP(B12,'CAS List'!$H$2:$I$866,2,FALSE)</f>
        <v>#N/A</v>
      </c>
      <c r="B12"/>
      <c r="C12"/>
      <c r="D12"/>
      <c r="E12"/>
    </row>
    <row r="13" spans="1:5" ht="12.75">
      <c r="A13" s="147" t="e">
        <f>VLOOKUP(B13,'CAS List'!$H$2:$I$866,2,FALSE)</f>
        <v>#N/A</v>
      </c>
      <c r="B13"/>
      <c r="C13"/>
      <c r="D13"/>
      <c r="E13"/>
    </row>
    <row r="14" spans="1:5" ht="12.75">
      <c r="A14" s="147" t="e">
        <f>VLOOKUP(B14,'CAS List'!$H$2:$I$866,2,FALSE)</f>
        <v>#N/A</v>
      </c>
      <c r="B14"/>
      <c r="C14"/>
      <c r="D14"/>
      <c r="E14"/>
    </row>
    <row r="15" spans="1:5" ht="12.75">
      <c r="A15" s="147" t="e">
        <f>VLOOKUP(B15,'CAS List'!$H$2:$I$866,2,FALSE)</f>
        <v>#N/A</v>
      </c>
      <c r="B15"/>
      <c r="C15"/>
      <c r="D15"/>
      <c r="E15"/>
    </row>
    <row r="16" spans="1:5" ht="12.75">
      <c r="A16" s="147" t="e">
        <f>VLOOKUP(B16,'CAS List'!$H$2:$I$866,2,FALSE)</f>
        <v>#N/A</v>
      </c>
      <c r="B16"/>
      <c r="C16"/>
      <c r="D16"/>
      <c r="E16"/>
    </row>
    <row r="17" spans="1:5" ht="12.75">
      <c r="A17" s="147" t="e">
        <f>VLOOKUP(B17,'CAS List'!$H$2:$I$866,2,FALSE)</f>
        <v>#N/A</v>
      </c>
      <c r="B17"/>
      <c r="C17"/>
      <c r="D17"/>
      <c r="E17"/>
    </row>
    <row r="18" spans="1:5" ht="12.75">
      <c r="A18" s="147" t="e">
        <f>VLOOKUP(B18,'CAS List'!$H$2:$I$866,2,FALSE)</f>
        <v>#N/A</v>
      </c>
      <c r="B18"/>
      <c r="C18"/>
      <c r="D18"/>
      <c r="E18"/>
    </row>
    <row r="19" spans="1:5" ht="12.75">
      <c r="A19" s="147" t="e">
        <f>VLOOKUP(B19,'CAS List'!$H$2:$I$866,2,FALSE)</f>
        <v>#N/A</v>
      </c>
      <c r="B19"/>
      <c r="C19"/>
      <c r="D19"/>
      <c r="E19"/>
    </row>
    <row r="20" spans="1:5" ht="12.75">
      <c r="A20" s="147" t="e">
        <f>VLOOKUP(B20,'CAS List'!$H$2:$I$866,2,FALSE)</f>
        <v>#N/A</v>
      </c>
      <c r="B20"/>
      <c r="C20"/>
      <c r="D20"/>
      <c r="E20"/>
    </row>
    <row r="21" spans="1:5" ht="12.75">
      <c r="A21" s="147" t="e">
        <f>VLOOKUP(B21,'CAS List'!$H$2:$I$866,2,FALSE)</f>
        <v>#N/A</v>
      </c>
      <c r="B21"/>
      <c r="C21"/>
      <c r="D21"/>
      <c r="E21"/>
    </row>
    <row r="22" spans="1:5" ht="12.75">
      <c r="A22" s="147" t="e">
        <f>VLOOKUP(B22,'CAS List'!$H$2:$I$866,2,FALSE)</f>
        <v>#N/A</v>
      </c>
      <c r="B22"/>
      <c r="C22"/>
      <c r="D22"/>
      <c r="E22"/>
    </row>
    <row r="23" spans="1:5" ht="12.75">
      <c r="A23" s="147" t="e">
        <f>VLOOKUP(B23,'CAS List'!$H$2:$I$866,2,FALSE)</f>
        <v>#N/A</v>
      </c>
      <c r="B23"/>
      <c r="C23"/>
      <c r="D23"/>
      <c r="E23"/>
    </row>
    <row r="24" spans="1:4" ht="12.75">
      <c r="A24" s="147" t="e">
        <f>VLOOKUP(B24,'CAS List'!$H$2:$I$866,2,FALSE)</f>
        <v>#N/A</v>
      </c>
      <c r="B24"/>
      <c r="C24"/>
      <c r="D24"/>
    </row>
    <row r="25" spans="1:4" ht="12.75">
      <c r="A25" s="147" t="e">
        <f>VLOOKUP(B25,'CAS List'!$H$2:$I$866,2,FALSE)</f>
        <v>#N/A</v>
      </c>
      <c r="B25"/>
      <c r="C25"/>
      <c r="D25"/>
    </row>
    <row r="26" spans="1:4" ht="12.75">
      <c r="A26" s="147" t="e">
        <f>VLOOKUP(B26,'CAS List'!$H$2:$I$866,2,FALSE)</f>
        <v>#N/A</v>
      </c>
      <c r="B26"/>
      <c r="C26"/>
      <c r="D26"/>
    </row>
    <row r="27" spans="1:4" ht="12.75">
      <c r="A27" s="147" t="e">
        <f>VLOOKUP(B27,'CAS List'!$H$2:$I$866,2,FALSE)</f>
        <v>#N/A</v>
      </c>
      <c r="B27"/>
      <c r="C27"/>
      <c r="D27"/>
    </row>
    <row r="28" spans="1:4" ht="12.75">
      <c r="A28" s="147" t="e">
        <f>VLOOKUP(B28,'CAS List'!$H$2:$I$866,2,FALSE)</f>
        <v>#N/A</v>
      </c>
      <c r="B28"/>
      <c r="C28"/>
      <c r="D28"/>
    </row>
    <row r="29" spans="1:4" ht="12.75">
      <c r="A29" s="147" t="e">
        <f>VLOOKUP(B29,'CAS List'!$H$2:$I$866,2,FALSE)</f>
        <v>#N/A</v>
      </c>
      <c r="B29"/>
      <c r="C29"/>
      <c r="D29"/>
    </row>
    <row r="30" spans="1:4" ht="12.75">
      <c r="A30" s="147" t="e">
        <f>VLOOKUP(B30,'CAS List'!$H$2:$I$866,2,FALSE)</f>
        <v>#N/A</v>
      </c>
      <c r="B30"/>
      <c r="C30"/>
      <c r="D30"/>
    </row>
    <row r="31" spans="1:4" ht="12.75">
      <c r="A31" s="147" t="e">
        <f>VLOOKUP(B31,'CAS List'!$H$2:$I$866,2,FALSE)</f>
        <v>#N/A</v>
      </c>
      <c r="B31"/>
      <c r="C31"/>
      <c r="D31"/>
    </row>
    <row r="32" spans="1:4" ht="12.75">
      <c r="A32" s="147" t="e">
        <f>VLOOKUP(B32,'CAS List'!$H$2:$I$866,2,FALSE)</f>
        <v>#N/A</v>
      </c>
      <c r="B32"/>
      <c r="C32"/>
      <c r="D32"/>
    </row>
    <row r="33" spans="1:4" ht="12.75">
      <c r="A33" s="147" t="e">
        <f>VLOOKUP(B33,'CAS List'!$H$2:$I$866,2,FALSE)</f>
        <v>#N/A</v>
      </c>
      <c r="B33"/>
      <c r="C33"/>
      <c r="D33"/>
    </row>
    <row r="34" spans="1:4" ht="12.75">
      <c r="A34" s="147" t="e">
        <f>VLOOKUP(B34,'CAS List'!$H$2:$I$866,2,FALSE)</f>
        <v>#N/A</v>
      </c>
      <c r="B34"/>
      <c r="C34"/>
      <c r="D34"/>
    </row>
    <row r="35" spans="1:4" ht="12.75">
      <c r="A35" s="147" t="e">
        <f>VLOOKUP(B35,'CAS List'!$H$2:$I$866,2,FALSE)</f>
        <v>#N/A</v>
      </c>
      <c r="B35"/>
      <c r="C35"/>
      <c r="D35"/>
    </row>
    <row r="36" spans="1:4" ht="12.75">
      <c r="A36" s="147" t="e">
        <f>VLOOKUP(B36,'CAS List'!$H$2:$I$866,2,FALSE)</f>
        <v>#N/A</v>
      </c>
      <c r="B36"/>
      <c r="C36"/>
      <c r="D36"/>
    </row>
    <row r="37" spans="1:4" ht="12.75">
      <c r="A37" s="147" t="e">
        <f>VLOOKUP(B37,'CAS List'!$H$2:$I$866,2,FALSE)</f>
        <v>#N/A</v>
      </c>
      <c r="B37"/>
      <c r="C37"/>
      <c r="D37"/>
    </row>
    <row r="38" spans="1:4" ht="12.75">
      <c r="A38" s="147" t="e">
        <f>VLOOKUP(B38,'CAS List'!$H$2:$I$866,2,FALSE)</f>
        <v>#N/A</v>
      </c>
      <c r="B38"/>
      <c r="C38"/>
      <c r="D38"/>
    </row>
    <row r="39" spans="1:4" ht="12.75">
      <c r="A39" s="147" t="e">
        <f>VLOOKUP(B39,'CAS List'!$H$2:$I$866,2,FALSE)</f>
        <v>#N/A</v>
      </c>
      <c r="B39"/>
      <c r="C39"/>
      <c r="D39"/>
    </row>
    <row r="40" spans="1:4" ht="12.75">
      <c r="A40" s="147" t="e">
        <f>VLOOKUP(B40,'CAS List'!$H$2:$I$866,2,FALSE)</f>
        <v>#N/A</v>
      </c>
      <c r="B40"/>
      <c r="C40"/>
      <c r="D40"/>
    </row>
    <row r="41" spans="1:4" ht="12.75">
      <c r="A41" s="147" t="e">
        <f>VLOOKUP(B41,'CAS List'!$H$2:$I$866,2,FALSE)</f>
        <v>#N/A</v>
      </c>
      <c r="B41"/>
      <c r="C41"/>
      <c r="D41"/>
    </row>
    <row r="42" spans="1:4" ht="12.75">
      <c r="A42" s="147" t="e">
        <f>VLOOKUP(B42,'CAS List'!$H$2:$I$866,2,FALSE)</f>
        <v>#N/A</v>
      </c>
      <c r="B42"/>
      <c r="C42"/>
      <c r="D42"/>
    </row>
    <row r="43" spans="1:4" ht="12.75">
      <c r="A43" s="147" t="e">
        <f>VLOOKUP(B43,'CAS List'!$H$2:$I$866,2,FALSE)</f>
        <v>#N/A</v>
      </c>
      <c r="B43"/>
      <c r="C43"/>
      <c r="D43"/>
    </row>
    <row r="44" spans="1:4" ht="12.75">
      <c r="A44" s="147" t="e">
        <f>VLOOKUP(B44,'CAS List'!$H$2:$I$866,2,FALSE)</f>
        <v>#N/A</v>
      </c>
      <c r="B44"/>
      <c r="C44"/>
      <c r="D44"/>
    </row>
    <row r="45" spans="1:4" ht="12.75">
      <c r="A45" s="147" t="e">
        <f>VLOOKUP(B45,'CAS List'!$H$2:$I$866,2,FALSE)</f>
        <v>#N/A</v>
      </c>
      <c r="B45"/>
      <c r="C45"/>
      <c r="D45"/>
    </row>
    <row r="46" spans="1:4" ht="12.75">
      <c r="A46" s="147" t="e">
        <f>VLOOKUP(B46,'CAS List'!$H$2:$I$866,2,FALSE)</f>
        <v>#N/A</v>
      </c>
      <c r="B46"/>
      <c r="C46"/>
      <c r="D46"/>
    </row>
    <row r="47" spans="1:4" ht="12.75">
      <c r="A47" s="147" t="e">
        <f>VLOOKUP(B47,'CAS List'!$H$2:$I$866,2,FALSE)</f>
        <v>#N/A</v>
      </c>
      <c r="B47"/>
      <c r="C47"/>
      <c r="D47"/>
    </row>
    <row r="48" spans="1:4" ht="12.75">
      <c r="A48" s="147" t="e">
        <f>VLOOKUP(B48,'CAS List'!$H$2:$I$866,2,FALSE)</f>
        <v>#N/A</v>
      </c>
      <c r="B48"/>
      <c r="C48"/>
      <c r="D48"/>
    </row>
    <row r="49" spans="1:4" ht="12.75">
      <c r="A49" s="147" t="e">
        <f>VLOOKUP(B49,'CAS List'!$H$2:$I$866,2,FALSE)</f>
        <v>#N/A</v>
      </c>
      <c r="B49"/>
      <c r="C49"/>
      <c r="D49"/>
    </row>
    <row r="50" spans="1:4" ht="12.75">
      <c r="A50" s="147" t="e">
        <f>VLOOKUP(B50,'CAS List'!$H$2:$I$866,2,FALSE)</f>
        <v>#N/A</v>
      </c>
      <c r="B50"/>
      <c r="C50"/>
      <c r="D50"/>
    </row>
    <row r="51" spans="1:4" ht="12.75">
      <c r="A51" s="147" t="e">
        <f>VLOOKUP(B51,'CAS List'!$H$2:$I$866,2,FALSE)</f>
        <v>#N/A</v>
      </c>
      <c r="B51"/>
      <c r="C51"/>
      <c r="D51"/>
    </row>
    <row r="52" spans="1:4" ht="12.75">
      <c r="A52" s="147" t="e">
        <f>VLOOKUP(B52,'CAS List'!$H$2:$I$866,2,FALSE)</f>
        <v>#N/A</v>
      </c>
      <c r="B52"/>
      <c r="C52"/>
      <c r="D52"/>
    </row>
    <row r="53" spans="1:4" ht="12.75">
      <c r="A53" s="147" t="e">
        <f>VLOOKUP(B53,'CAS List'!$H$2:$I$866,2,FALSE)</f>
        <v>#N/A</v>
      </c>
      <c r="B53"/>
      <c r="C53"/>
      <c r="D53"/>
    </row>
    <row r="54" spans="1:4" ht="12.75">
      <c r="A54" s="147" t="e">
        <f>VLOOKUP(B54,'CAS List'!$H$2:$I$866,2,FALSE)</f>
        <v>#N/A</v>
      </c>
      <c r="B54"/>
      <c r="C54"/>
      <c r="D54"/>
    </row>
    <row r="55" spans="1:4" ht="12.75">
      <c r="A55" s="147" t="e">
        <f>VLOOKUP(B55,'CAS List'!$H$2:$I$866,2,FALSE)</f>
        <v>#N/A</v>
      </c>
      <c r="B55"/>
      <c r="C55"/>
      <c r="D55"/>
    </row>
    <row r="56" spans="1:4" ht="12.75">
      <c r="A56" s="147" t="e">
        <f>VLOOKUP(B56,'CAS List'!$H$2:$I$866,2,FALSE)</f>
        <v>#N/A</v>
      </c>
      <c r="B56"/>
      <c r="C56"/>
      <c r="D56"/>
    </row>
    <row r="57" spans="1:4" ht="12.75">
      <c r="A57" s="147" t="e">
        <f>VLOOKUP(B57,'CAS List'!$H$2:$I$866,2,FALSE)</f>
        <v>#N/A</v>
      </c>
      <c r="B57"/>
      <c r="C57"/>
      <c r="D57"/>
    </row>
    <row r="58" spans="1:4" ht="12.75">
      <c r="A58" s="147" t="e">
        <f>VLOOKUP(B58,'CAS List'!$H$2:$I$866,2,FALSE)</f>
        <v>#N/A</v>
      </c>
      <c r="B58"/>
      <c r="C58"/>
      <c r="D58"/>
    </row>
    <row r="59" spans="1:4" ht="12.75">
      <c r="A59" s="147" t="e">
        <f>VLOOKUP(B59,'CAS List'!$H$2:$I$866,2,FALSE)</f>
        <v>#N/A</v>
      </c>
      <c r="B59"/>
      <c r="C59"/>
      <c r="D59"/>
    </row>
    <row r="60" spans="1:4" ht="12.75">
      <c r="A60" s="147" t="e">
        <f>VLOOKUP(B60,'CAS List'!$H$2:$I$866,2,FALSE)</f>
        <v>#N/A</v>
      </c>
      <c r="B60"/>
      <c r="C60"/>
      <c r="D60"/>
    </row>
    <row r="61" spans="1:4" ht="12.75">
      <c r="A61" s="147" t="e">
        <f>VLOOKUP(B61,'CAS List'!$H$2:$I$866,2,FALSE)</f>
        <v>#N/A</v>
      </c>
      <c r="B61"/>
      <c r="C61"/>
      <c r="D61"/>
    </row>
    <row r="62" spans="1:4" ht="12.75">
      <c r="A62" s="147" t="e">
        <f>VLOOKUP(B62,'CAS List'!$H$2:$I$866,2,FALSE)</f>
        <v>#N/A</v>
      </c>
      <c r="B62"/>
      <c r="C62"/>
      <c r="D62"/>
    </row>
    <row r="63" spans="1:4" ht="12.75">
      <c r="A63" s="147" t="e">
        <f>VLOOKUP(B63,'CAS List'!$H$2:$I$866,2,FALSE)</f>
        <v>#N/A</v>
      </c>
      <c r="B63"/>
      <c r="C63"/>
      <c r="D63"/>
    </row>
    <row r="64" spans="1:4" ht="12.75">
      <c r="A64" s="147" t="e">
        <f>VLOOKUP(B64,'CAS List'!$H$2:$I$866,2,FALSE)</f>
        <v>#N/A</v>
      </c>
      <c r="B64"/>
      <c r="C64"/>
      <c r="D64"/>
    </row>
    <row r="65" spans="1:4" ht="12.75">
      <c r="A65" s="147" t="e">
        <f>VLOOKUP(B65,'CAS List'!$H$2:$I$866,2,FALSE)</f>
        <v>#N/A</v>
      </c>
      <c r="B65"/>
      <c r="C65"/>
      <c r="D65"/>
    </row>
    <row r="66" spans="1:4" ht="12.75">
      <c r="A66" s="147" t="e">
        <f>VLOOKUP(B66,'CAS List'!$H$2:$I$866,2,FALSE)</f>
        <v>#N/A</v>
      </c>
      <c r="B66"/>
      <c r="C66"/>
      <c r="D66"/>
    </row>
    <row r="67" spans="1:4" ht="12.75">
      <c r="A67" s="147" t="e">
        <f>VLOOKUP(B67,'CAS List'!$H$2:$I$866,2,FALSE)</f>
        <v>#N/A</v>
      </c>
      <c r="B67"/>
      <c r="C67"/>
      <c r="D67"/>
    </row>
  </sheetData>
  <sheetProtection/>
  <mergeCells count="1">
    <mergeCell ref="F1:I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7"/>
  <dimension ref="B2:Q33"/>
  <sheetViews>
    <sheetView zoomScalePageLayoutView="0" workbookViewId="0" topLeftCell="A1">
      <selection activeCell="D10" sqref="D10"/>
    </sheetView>
  </sheetViews>
  <sheetFormatPr defaultColWidth="9.140625" defaultRowHeight="12.75"/>
  <cols>
    <col min="1" max="1" width="5.7109375" style="0" customWidth="1"/>
    <col min="2" max="2" width="5.57421875" style="0" customWidth="1"/>
    <col min="4" max="4" width="16.28125" style="0" customWidth="1"/>
    <col min="5" max="5" width="16.140625" style="0" customWidth="1"/>
    <col min="8" max="8" width="11.00390625" style="0" customWidth="1"/>
    <col min="9" max="9" width="15.421875" style="0" customWidth="1"/>
    <col min="10" max="10" width="11.8515625" style="0" customWidth="1"/>
  </cols>
  <sheetData>
    <row r="1" ht="15.75" customHeight="1" thickBot="1"/>
    <row r="2" spans="3:9" ht="37.5" customHeight="1" thickBot="1">
      <c r="C2" s="275" t="s">
        <v>962</v>
      </c>
      <c r="D2" s="276"/>
      <c r="E2" s="276"/>
      <c r="F2" s="276"/>
      <c r="G2" s="276"/>
      <c r="H2" s="276"/>
      <c r="I2" s="277"/>
    </row>
    <row r="4" ht="13.5" thickBot="1"/>
    <row r="5" spans="3:10" ht="66" customHeight="1" thickBot="1">
      <c r="C5" s="275" t="s">
        <v>963</v>
      </c>
      <c r="D5" s="276"/>
      <c r="E5" s="276"/>
      <c r="F5" s="276"/>
      <c r="G5" s="276"/>
      <c r="H5" s="276"/>
      <c r="I5" s="277"/>
      <c r="J5" s="2"/>
    </row>
    <row r="7" ht="13.5" thickBot="1"/>
    <row r="8" spans="3:10" ht="15">
      <c r="C8" s="282" t="s">
        <v>972</v>
      </c>
      <c r="D8" s="283"/>
      <c r="E8" s="284"/>
      <c r="H8" s="282" t="s">
        <v>964</v>
      </c>
      <c r="I8" s="283"/>
      <c r="J8" s="284"/>
    </row>
    <row r="9" spans="3:17" ht="12.75" customHeight="1">
      <c r="C9" s="182"/>
      <c r="D9" s="183" t="s">
        <v>965</v>
      </c>
      <c r="E9" s="184" t="s">
        <v>966</v>
      </c>
      <c r="H9" s="182"/>
      <c r="I9" s="183" t="s">
        <v>965</v>
      </c>
      <c r="J9" s="184" t="s">
        <v>966</v>
      </c>
      <c r="N9" s="274" t="s">
        <v>967</v>
      </c>
      <c r="O9" s="274"/>
      <c r="P9" s="274"/>
      <c r="Q9" s="274"/>
    </row>
    <row r="10" spans="3:17" ht="24.75" customHeight="1">
      <c r="C10" s="185" t="s">
        <v>968</v>
      </c>
      <c r="D10" s="186" t="e">
        <f>GETPIVOTDATA("Sum of Lbs/Hr",Totals!B1,"Substance","Polymeric (Oligo) HDI")</f>
        <v>#REF!</v>
      </c>
      <c r="E10" s="187" t="e">
        <f>GETPIVOTDATA("Sum of Lbs/Yr",Totals!$B$1,"Substance","Polymeric (Oligo) HDI")</f>
        <v>#REF!</v>
      </c>
      <c r="H10" s="185" t="s">
        <v>968</v>
      </c>
      <c r="I10" s="188" t="e">
        <f>GETPIVOTDATA("Sum of Lbs/Hr",Totals!$B$1,"Substance","Hexamethylene-1,6-diisocyanate")</f>
        <v>#REF!</v>
      </c>
      <c r="J10" s="189" t="e">
        <f>GETPIVOTDATA("Sum of Lbs/Yr",Totals!$B$1,"Substance","Hexamethylene-1,6-diisocyanate")</f>
        <v>#REF!</v>
      </c>
      <c r="N10" s="274"/>
      <c r="O10" s="274"/>
      <c r="P10" s="274"/>
      <c r="Q10" s="274"/>
    </row>
    <row r="11" spans="3:17" ht="25.5" customHeight="1">
      <c r="C11" s="185" t="s">
        <v>969</v>
      </c>
      <c r="D11" s="186">
        <v>0.048</v>
      </c>
      <c r="E11" s="187">
        <v>0.048</v>
      </c>
      <c r="H11" s="185" t="s">
        <v>969</v>
      </c>
      <c r="I11" s="188">
        <v>0.076</v>
      </c>
      <c r="J11" s="189">
        <v>0.076</v>
      </c>
      <c r="N11" s="274"/>
      <c r="O11" s="274"/>
      <c r="P11" s="274"/>
      <c r="Q11" s="274"/>
    </row>
    <row r="12" spans="3:17" ht="28.5" customHeight="1" thickBot="1">
      <c r="C12" s="190" t="s">
        <v>970</v>
      </c>
      <c r="D12" s="191" t="e">
        <f>D10*D11</f>
        <v>#REF!</v>
      </c>
      <c r="E12" s="192" t="e">
        <f>E10*E11</f>
        <v>#REF!</v>
      </c>
      <c r="H12" s="190" t="s">
        <v>970</v>
      </c>
      <c r="I12" s="191" t="e">
        <f>I10*I11</f>
        <v>#REF!</v>
      </c>
      <c r="J12" s="192" t="e">
        <f>J10*J11</f>
        <v>#REF!</v>
      </c>
      <c r="N12" s="274"/>
      <c r="O12" s="274"/>
      <c r="P12" s="274"/>
      <c r="Q12" s="274"/>
    </row>
    <row r="13" spans="14:17" ht="12.75">
      <c r="N13" s="274"/>
      <c r="O13" s="274"/>
      <c r="P13" s="274"/>
      <c r="Q13" s="274"/>
    </row>
    <row r="14" ht="13.5" thickBot="1"/>
    <row r="15" spans="3:9" ht="20.25" customHeight="1" thickBot="1">
      <c r="C15" s="275" t="s">
        <v>971</v>
      </c>
      <c r="D15" s="276"/>
      <c r="E15" s="276"/>
      <c r="F15" s="276"/>
      <c r="G15" s="276"/>
      <c r="H15" s="276"/>
      <c r="I15" s="277"/>
    </row>
    <row r="16" spans="3:5" ht="12.75">
      <c r="C16" s="193" t="s">
        <v>846</v>
      </c>
      <c r="D16" s="194" t="s">
        <v>965</v>
      </c>
      <c r="E16" s="194" t="s">
        <v>966</v>
      </c>
    </row>
    <row r="17" spans="3:5" ht="12.75">
      <c r="C17" s="195">
        <v>1221</v>
      </c>
      <c r="D17" s="196" t="e">
        <f>D12</f>
        <v>#REF!</v>
      </c>
      <c r="E17" s="196" t="e">
        <f>E12</f>
        <v>#REF!</v>
      </c>
    </row>
    <row r="18" spans="3:5" ht="12.75">
      <c r="C18" s="195">
        <v>822060</v>
      </c>
      <c r="D18" s="196" t="e">
        <f>I12</f>
        <v>#REF!</v>
      </c>
      <c r="E18" s="196" t="e">
        <f>J12</f>
        <v>#REF!</v>
      </c>
    </row>
    <row r="22" spans="2:10" ht="17.25" customHeight="1">
      <c r="B22" s="279" t="s">
        <v>976</v>
      </c>
      <c r="C22" s="279"/>
      <c r="D22" s="279"/>
      <c r="E22" s="279"/>
      <c r="F22" s="279"/>
      <c r="G22" s="279"/>
      <c r="H22" s="279"/>
      <c r="I22" s="279"/>
      <c r="J22" s="279"/>
    </row>
    <row r="23" spans="2:10" ht="20.25">
      <c r="B23" s="278" t="s">
        <v>974</v>
      </c>
      <c r="C23" s="278"/>
      <c r="D23" s="278"/>
      <c r="E23" s="278"/>
      <c r="F23" s="278"/>
      <c r="G23" s="278"/>
      <c r="H23" s="278"/>
      <c r="I23" s="278"/>
      <c r="J23" s="278"/>
    </row>
    <row r="24" spans="2:10" ht="19.5" customHeight="1">
      <c r="B24" s="281" t="s">
        <v>975</v>
      </c>
      <c r="C24" s="281"/>
      <c r="D24" s="281"/>
      <c r="E24" s="281"/>
      <c r="F24" s="281"/>
      <c r="G24" s="281"/>
      <c r="H24" s="281"/>
      <c r="I24" s="281"/>
      <c r="J24" s="281"/>
    </row>
    <row r="25" spans="2:10" ht="15" customHeight="1">
      <c r="B25" s="281"/>
      <c r="C25" s="281"/>
      <c r="D25" s="281"/>
      <c r="E25" s="281"/>
      <c r="F25" s="281"/>
      <c r="G25" s="281"/>
      <c r="H25" s="281"/>
      <c r="I25" s="281"/>
      <c r="J25" s="281"/>
    </row>
    <row r="26" spans="2:10" ht="12.75">
      <c r="B26" s="281"/>
      <c r="C26" s="281"/>
      <c r="D26" s="281"/>
      <c r="E26" s="281"/>
      <c r="F26" s="281"/>
      <c r="G26" s="281"/>
      <c r="H26" s="281"/>
      <c r="I26" s="281"/>
      <c r="J26" s="281"/>
    </row>
    <row r="27" spans="2:10" ht="12.75">
      <c r="B27" s="281"/>
      <c r="C27" s="281"/>
      <c r="D27" s="281"/>
      <c r="E27" s="281"/>
      <c r="F27" s="281"/>
      <c r="G27" s="281"/>
      <c r="H27" s="281"/>
      <c r="I27" s="281"/>
      <c r="J27" s="281"/>
    </row>
    <row r="28" spans="2:10" ht="21" customHeight="1">
      <c r="B28" s="281"/>
      <c r="C28" s="281"/>
      <c r="D28" s="281"/>
      <c r="E28" s="281"/>
      <c r="F28" s="281"/>
      <c r="G28" s="281"/>
      <c r="H28" s="281"/>
      <c r="I28" s="281"/>
      <c r="J28" s="281"/>
    </row>
    <row r="29" spans="2:10" ht="12.75" customHeight="1">
      <c r="B29" s="280" t="s">
        <v>973</v>
      </c>
      <c r="C29" s="280"/>
      <c r="D29" s="280"/>
      <c r="E29" s="280"/>
      <c r="F29" s="280"/>
      <c r="G29" s="280"/>
      <c r="H29" s="280"/>
      <c r="I29" s="280"/>
      <c r="J29" s="280"/>
    </row>
    <row r="30" spans="2:10" ht="12.75" customHeight="1">
      <c r="B30" s="280"/>
      <c r="C30" s="280"/>
      <c r="D30" s="280"/>
      <c r="E30" s="280"/>
      <c r="F30" s="280"/>
      <c r="G30" s="280"/>
      <c r="H30" s="280"/>
      <c r="I30" s="280"/>
      <c r="J30" s="280"/>
    </row>
    <row r="31" spans="2:10" ht="12.75" customHeight="1">
      <c r="B31" s="280"/>
      <c r="C31" s="280"/>
      <c r="D31" s="280"/>
      <c r="E31" s="280"/>
      <c r="F31" s="280"/>
      <c r="G31" s="280"/>
      <c r="H31" s="280"/>
      <c r="I31" s="280"/>
      <c r="J31" s="280"/>
    </row>
    <row r="32" spans="2:10" ht="12.75" customHeight="1">
      <c r="B32" s="280"/>
      <c r="C32" s="280"/>
      <c r="D32" s="280"/>
      <c r="E32" s="280"/>
      <c r="F32" s="280"/>
      <c r="G32" s="280"/>
      <c r="H32" s="280"/>
      <c r="I32" s="280"/>
      <c r="J32" s="280"/>
    </row>
    <row r="33" spans="2:10" ht="12.75">
      <c r="B33" s="280"/>
      <c r="C33" s="280"/>
      <c r="D33" s="280"/>
      <c r="E33" s="280"/>
      <c r="F33" s="280"/>
      <c r="G33" s="280"/>
      <c r="H33" s="280"/>
      <c r="I33" s="280"/>
      <c r="J33" s="280"/>
    </row>
  </sheetData>
  <sheetProtection/>
  <mergeCells count="10">
    <mergeCell ref="C2:I2"/>
    <mergeCell ref="C5:I5"/>
    <mergeCell ref="C8:E8"/>
    <mergeCell ref="H8:J8"/>
    <mergeCell ref="N9:Q13"/>
    <mergeCell ref="C15:I15"/>
    <mergeCell ref="B23:J23"/>
    <mergeCell ref="B22:J22"/>
    <mergeCell ref="B29:J33"/>
    <mergeCell ref="B24:J2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 Here</dc:creator>
  <cp:keywords/>
  <dc:description/>
  <cp:lastModifiedBy>Matthew Cegielski</cp:lastModifiedBy>
  <cp:lastPrinted>2010-02-18T19:48:43Z</cp:lastPrinted>
  <dcterms:created xsi:type="dcterms:W3CDTF">1998-06-08T18:59:19Z</dcterms:created>
  <dcterms:modified xsi:type="dcterms:W3CDTF">2023-11-20T16:11:31Z</dcterms:modified>
  <cp:category/>
  <cp:version/>
  <cp:contentType/>
  <cp:contentStatus/>
</cp:coreProperties>
</file>