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010" yWindow="45" windowWidth="22635" windowHeight="8910" activeTab="0"/>
  </bookViews>
  <sheets>
    <sheet name="Sew Ext Comb det" sheetId="1" r:id="rId1"/>
  </sheets>
  <definedNames>
    <definedName name="_xlnm.Print_Area" localSheetId="0">'Sew Ext Comb det'!$A$1:$N$45</definedName>
  </definedNames>
  <calcPr fullCalcOnLoad="1"/>
</workbook>
</file>

<file path=xl/comments1.xml><?xml version="1.0" encoding="utf-8"?>
<comments xmlns="http://schemas.openxmlformats.org/spreadsheetml/2006/main">
  <authors>
    <author>Matthew Cegielski</author>
  </authors>
  <commentList>
    <comment ref="A69" authorId="0">
      <text>
        <r>
          <rPr>
            <b/>
            <sz val="9"/>
            <rFont val="Tahoma"/>
            <family val="2"/>
          </rPr>
          <t>Matthew Cegielski:</t>
        </r>
        <r>
          <rPr>
            <sz val="9"/>
            <rFont val="Tahoma"/>
            <family val="2"/>
          </rPr>
          <t xml:space="preserve">
PAHs emission factor adjusted from table values to subtract Naphthalene portion</t>
        </r>
      </text>
    </comment>
  </commentList>
</comments>
</file>

<file path=xl/sharedStrings.xml><?xml version="1.0" encoding="utf-8"?>
<sst xmlns="http://schemas.openxmlformats.org/spreadsheetml/2006/main" count="150" uniqueCount="69">
  <si>
    <t>Name</t>
  </si>
  <si>
    <t>Sewage Gas-Fired External Combustion (WWTP )</t>
  </si>
  <si>
    <t>Applicability</t>
  </si>
  <si>
    <t>Author or updater</t>
  </si>
  <si>
    <t>Matthew Cegielski</t>
  </si>
  <si>
    <t>Last Update</t>
  </si>
  <si>
    <t>Facility:</t>
  </si>
  <si>
    <t>ID#:</t>
  </si>
  <si>
    <t>Project #:</t>
  </si>
  <si>
    <t xml:space="preserve">  MMscf /hr</t>
  </si>
  <si>
    <t xml:space="preserve"> MMscf /yr</t>
  </si>
  <si>
    <t xml:space="preserve">Formula </t>
  </si>
  <si>
    <t>Equip &amp;Rating</t>
  </si>
  <si>
    <t>Sewage Gas Rate</t>
  </si>
  <si>
    <t>&lt;10 MMBTU/hr</t>
  </si>
  <si>
    <t>Methane %</t>
  </si>
  <si>
    <t>10-100 MMBTU/hr</t>
  </si>
  <si>
    <t>Equipment type</t>
  </si>
  <si>
    <t>&gt; 100 MMBTU/hr</t>
  </si>
  <si>
    <t>Flare</t>
  </si>
  <si>
    <t>NMHC % Destruction</t>
  </si>
  <si>
    <t xml:space="preserve">  MMscf/hr</t>
  </si>
  <si>
    <t xml:space="preserve"> MMscf/hr</t>
  </si>
  <si>
    <t>MMscf/Yr</t>
  </si>
  <si>
    <t>Sewage Gas Methane Rate</t>
  </si>
  <si>
    <t>Uncombusted Sewage Gas Rate</t>
  </si>
  <si>
    <t xml:space="preserve">Substance </t>
  </si>
  <si>
    <t>CAS#</t>
  </si>
  <si>
    <t>*Equipment Emission Factor         lbs/ MMscf</t>
  </si>
  <si>
    <t>Methane Comb LB/HR</t>
  </si>
  <si>
    <t xml:space="preserve"> Methane Comb LB/YR</t>
  </si>
  <si>
    <t>**Sewage Gas Emission Factor         lbs/ MMscf</t>
  </si>
  <si>
    <t>Sewage Gas LB/HR</t>
  </si>
  <si>
    <t>Sewage Gas LB/YR</t>
  </si>
  <si>
    <t>Total LB/HR</t>
  </si>
  <si>
    <t>Total LB/YR</t>
  </si>
  <si>
    <t>1,1,2 Trichloroethane</t>
  </si>
  <si>
    <t>~</t>
  </si>
  <si>
    <t>Acetaldehyde</t>
  </si>
  <si>
    <t>Acrolein</t>
  </si>
  <si>
    <t>Ammonia</t>
  </si>
  <si>
    <t>Benzene</t>
  </si>
  <si>
    <t>Chlorobenzene</t>
  </si>
  <si>
    <t>Dichlorobenzene</t>
  </si>
  <si>
    <t>Ethyl Benzene</t>
  </si>
  <si>
    <t>Ethylene Dichloride</t>
  </si>
  <si>
    <t>Formaldehyde</t>
  </si>
  <si>
    <t>Hexane</t>
  </si>
  <si>
    <t>Hydrogen Chloride</t>
  </si>
  <si>
    <t>Hydrogen Sulfide</t>
  </si>
  <si>
    <t>Methylene Chloride</t>
  </si>
  <si>
    <t>Methyl Ethyl Ketone</t>
  </si>
  <si>
    <t>Naphthalene</t>
  </si>
  <si>
    <t>PAH's</t>
  </si>
  <si>
    <t>Perchloroethylene</t>
  </si>
  <si>
    <t>Propylene</t>
  </si>
  <si>
    <t>Toluene</t>
  </si>
  <si>
    <t>Trichlorethylene</t>
  </si>
  <si>
    <t>Xylenes</t>
  </si>
  <si>
    <t>References:</t>
  </si>
  <si>
    <t>Greater than 100 MMBTU/hr</t>
  </si>
  <si>
    <t>&lt;10 MMBTU/hr Emission Factor         lbs/ MMscf</t>
  </si>
  <si>
    <t>10-100 MMBTU/hr Emission Factor         lbs/ MMscf</t>
  </si>
  <si>
    <t>&gt;100 MMBTU/hr Emission Factor         lbs/ MMscf</t>
  </si>
  <si>
    <t>Flare Emission Factor         lbs/ MMscf</t>
  </si>
  <si>
    <r>
      <t>* Methane (Natural Gas) combustion emissions are from table, "Natural Gas Fired External Combustion Equipment" in the May 2001 report,</t>
    </r>
    <r>
      <rPr>
        <i/>
        <sz val="10"/>
        <rFont val="Arial"/>
        <family val="2"/>
      </rPr>
      <t xml:space="preserve"> VCAPCD AB 2588 Combustion Emission Factors.</t>
    </r>
    <r>
      <rPr>
        <sz val="10"/>
        <rFont val="Arial"/>
        <family val="2"/>
      </rPr>
      <t xml:space="preserve"> PAHs emission factor adjusted from table values to subtract Naphthalene portion. Sewage gas speciation derived from SDAPCD 1996 testing of Pt Loma Waste Water Treatment Plant Raw Gas. </t>
    </r>
  </si>
  <si>
    <t>MMscf/yr</t>
  </si>
  <si>
    <t>Enter the Sewage gas rate (if unknown divide the MMBtu/hr rating by the HHV (600, default) to convert to MMscf. Then multiply by 8760 hours/yr to get the yearly value) and enter the % methane in whole numbers, default is 60. Choose the equipment type from the drop down. Enter the Non Methane Hydrocarbon (NMHC) destruction efficiency in whole numbers, default is 98. Emissions are calculated by the multiplication of the Methane Rates, and Uncombusted NMHC rates and their Emission Factors.</t>
  </si>
  <si>
    <t>Use this spreadsheet for Sewage Gas (Waste Water Treatment Plant)-Fired External Combustion (Boilers, heaters, flares). Entries required in yellow areas, output in gray areas.</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</si>
</sst>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0.0"/>
  </numFmts>
  <fonts count="43">
    <font>
      <sz val="10"/>
      <name val="Arial"/>
      <family val="2"/>
    </font>
    <font>
      <sz val="10"/>
      <color indexed="8"/>
      <name val="Arial"/>
      <family val="2"/>
    </font>
    <font>
      <b/>
      <sz val="14"/>
      <name val="Arial"/>
      <family val="2"/>
    </font>
    <font>
      <b/>
      <sz val="10"/>
      <name val="Arial"/>
      <family val="2"/>
    </font>
    <font>
      <i/>
      <sz val="10"/>
      <name val="Arial"/>
      <family val="2"/>
    </font>
    <font>
      <sz val="14"/>
      <name val="Arial"/>
      <family val="2"/>
    </font>
    <font>
      <b/>
      <sz val="9"/>
      <name val="Arial"/>
      <family val="2"/>
    </font>
    <font>
      <b/>
      <sz val="9"/>
      <name val="Tahoma"/>
      <family val="2"/>
    </font>
    <font>
      <sz val="9"/>
      <name val="Tahom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55"/>
        <bgColor indexed="64"/>
      </patternFill>
    </fill>
    <fill>
      <patternFill patternType="solid">
        <fgColor indexed="22"/>
        <bgColor indexed="64"/>
      </patternFill>
    </fill>
    <fill>
      <patternFill patternType="solid">
        <fgColor indexed="11"/>
        <bgColor indexed="64"/>
      </patternFill>
    </fill>
    <fill>
      <patternFill patternType="solid">
        <fgColor rgb="FF0070C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double"/>
    </border>
    <border>
      <left>
        <color indexed="63"/>
      </left>
      <right>
        <color indexed="63"/>
      </right>
      <top>
        <color indexed="63"/>
      </top>
      <bottom style="double"/>
    </border>
    <border>
      <left>
        <color indexed="63"/>
      </left>
      <right style="medium"/>
      <top>
        <color indexed="63"/>
      </top>
      <bottom style="double"/>
    </border>
    <border>
      <left style="medium"/>
      <right style="medium"/>
      <top style="double"/>
      <bottom>
        <color indexed="63"/>
      </bottom>
    </border>
    <border>
      <left style="medium"/>
      <right style="medium"/>
      <top style="medium"/>
      <bottom style="medium"/>
    </border>
    <border>
      <left style="medium"/>
      <right style="medium"/>
      <top>
        <color indexed="63"/>
      </top>
      <bottom style="medium"/>
    </border>
    <border>
      <left style="thin"/>
      <right style="thin"/>
      <top style="thin"/>
      <bottom>
        <color indexed="63"/>
      </bottom>
    </border>
    <border>
      <left style="medium"/>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color indexed="63"/>
      </bottom>
    </border>
    <border>
      <left>
        <color indexed="63"/>
      </left>
      <right style="thin"/>
      <top style="thin"/>
      <bottom>
        <color indexed="63"/>
      </bottom>
    </border>
    <border>
      <left style="medium"/>
      <right style="thin"/>
      <top style="medium"/>
      <bottom style="medium"/>
    </border>
    <border>
      <left style="thin"/>
      <right style="medium"/>
      <top style="medium"/>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style="medium"/>
      <top>
        <color indexed="63"/>
      </top>
      <bottom>
        <color indexed="63"/>
      </bottom>
    </border>
    <border>
      <left style="thin"/>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style="medium"/>
    </border>
    <border>
      <left style="medium"/>
      <right>
        <color indexed="63"/>
      </right>
      <top style="double"/>
      <bottom style="medium"/>
    </border>
    <border>
      <left>
        <color indexed="63"/>
      </left>
      <right>
        <color indexed="63"/>
      </right>
      <top style="double"/>
      <bottom style="medium"/>
    </border>
    <border>
      <left>
        <color indexed="63"/>
      </left>
      <right style="medium"/>
      <top style="double"/>
      <bottom style="medium"/>
    </border>
    <border>
      <left>
        <color indexed="63"/>
      </left>
      <right>
        <color indexed="63"/>
      </right>
      <top style="medium"/>
      <bottom>
        <color indexed="63"/>
      </bottom>
    </border>
  </borders>
  <cellStyleXfs count="62">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25" fillId="0" borderId="0" applyFont="0" applyFill="0" applyBorder="0" applyAlignment="0" applyProtection="0"/>
    <xf numFmtId="41"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5" fillId="32" borderId="7" applyNumberFormat="0" applyFont="0" applyAlignment="0" applyProtection="0"/>
    <xf numFmtId="0" fontId="38" fillId="27" borderId="8" applyNumberFormat="0" applyAlignment="0" applyProtection="0"/>
    <xf numFmtId="9" fontId="25"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49">
    <xf numFmtId="0" fontId="0" fillId="0" borderId="0" xfId="0" applyAlignment="1">
      <alignment/>
    </xf>
    <xf numFmtId="0" fontId="2" fillId="0" borderId="0" xfId="0" applyFont="1" applyAlignment="1">
      <alignment vertical="center"/>
    </xf>
    <xf numFmtId="0" fontId="3" fillId="0" borderId="10" xfId="0" applyFont="1" applyBorder="1" applyAlignment="1">
      <alignment horizontal="center" vertical="center"/>
    </xf>
    <xf numFmtId="0" fontId="4" fillId="0" borderId="10" xfId="0" applyFont="1" applyBorder="1" applyAlignment="1">
      <alignment/>
    </xf>
    <xf numFmtId="0" fontId="4" fillId="0" borderId="11" xfId="0" applyFont="1" applyBorder="1" applyAlignment="1">
      <alignment/>
    </xf>
    <xf numFmtId="0" fontId="0" fillId="0" borderId="12" xfId="0" applyBorder="1" applyAlignment="1">
      <alignment/>
    </xf>
    <xf numFmtId="0" fontId="3" fillId="0" borderId="13" xfId="0" applyFont="1" applyBorder="1" applyAlignment="1">
      <alignment/>
    </xf>
    <xf numFmtId="0" fontId="0" fillId="33" borderId="0" xfId="0" applyFill="1" applyBorder="1" applyAlignment="1">
      <alignment/>
    </xf>
    <xf numFmtId="0" fontId="0" fillId="0" borderId="0" xfId="0" applyFill="1" applyBorder="1" applyAlignment="1">
      <alignment/>
    </xf>
    <xf numFmtId="0" fontId="0" fillId="0" borderId="0" xfId="0" applyBorder="1" applyAlignment="1">
      <alignment/>
    </xf>
    <xf numFmtId="0" fontId="0" fillId="0" borderId="14" xfId="0" applyBorder="1" applyAlignment="1">
      <alignment/>
    </xf>
    <xf numFmtId="0" fontId="3" fillId="0" borderId="15" xfId="0" applyFont="1" applyBorder="1" applyAlignment="1">
      <alignment/>
    </xf>
    <xf numFmtId="0" fontId="0" fillId="33" borderId="16" xfId="0" applyFill="1" applyBorder="1" applyAlignment="1">
      <alignment/>
    </xf>
    <xf numFmtId="0" fontId="0" fillId="0" borderId="16" xfId="0"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Font="1" applyBorder="1" applyAlignment="1">
      <alignment horizontal="center" wrapText="1"/>
    </xf>
    <xf numFmtId="0" fontId="3" fillId="0" borderId="19" xfId="0" applyFont="1" applyFill="1" applyBorder="1" applyAlignment="1">
      <alignment horizontal="center" wrapText="1"/>
    </xf>
    <xf numFmtId="0" fontId="0" fillId="0" borderId="19" xfId="0" applyFont="1" applyBorder="1" applyAlignment="1">
      <alignment/>
    </xf>
    <xf numFmtId="2" fontId="0" fillId="33" borderId="19" xfId="0" applyNumberFormat="1" applyFill="1" applyBorder="1" applyAlignment="1">
      <alignment horizontal="center"/>
    </xf>
    <xf numFmtId="165" fontId="0" fillId="33" borderId="19" xfId="0" applyNumberFormat="1" applyFill="1" applyBorder="1" applyAlignment="1">
      <alignment horizontal="center"/>
    </xf>
    <xf numFmtId="0" fontId="0" fillId="0" borderId="10" xfId="0" applyBorder="1" applyAlignment="1">
      <alignment horizontal="center" vertical="center" wrapText="1"/>
    </xf>
    <xf numFmtId="0" fontId="0" fillId="0" borderId="19" xfId="0" applyFill="1" applyBorder="1" applyAlignment="1">
      <alignment horizontal="center" vertical="center"/>
    </xf>
    <xf numFmtId="0" fontId="0" fillId="33" borderId="19" xfId="0" applyFill="1" applyBorder="1" applyAlignment="1">
      <alignment horizontal="center"/>
    </xf>
    <xf numFmtId="0" fontId="0" fillId="0" borderId="19" xfId="0" applyFill="1" applyBorder="1" applyAlignment="1">
      <alignment/>
    </xf>
    <xf numFmtId="0" fontId="0" fillId="0" borderId="10" xfId="0" applyFill="1" applyBorder="1" applyAlignment="1">
      <alignment horizontal="center" vertical="center" wrapText="1"/>
    </xf>
    <xf numFmtId="0" fontId="0" fillId="0" borderId="20" xfId="0" applyFont="1" applyBorder="1" applyAlignment="1">
      <alignment/>
    </xf>
    <xf numFmtId="0" fontId="0" fillId="33" borderId="19" xfId="0" applyFill="1" applyBorder="1" applyAlignment="1">
      <alignment horizontal="center" wrapText="1"/>
    </xf>
    <xf numFmtId="0" fontId="3" fillId="34" borderId="21" xfId="0" applyFont="1" applyFill="1" applyBorder="1" applyAlignment="1">
      <alignment horizontal="center" vertical="center" wrapText="1"/>
    </xf>
    <xf numFmtId="0" fontId="0" fillId="0" borderId="19" xfId="0" applyBorder="1" applyAlignment="1">
      <alignment horizontal="center"/>
    </xf>
    <xf numFmtId="0" fontId="0" fillId="0" borderId="19" xfId="0" applyBorder="1" applyAlignment="1">
      <alignment/>
    </xf>
    <xf numFmtId="0" fontId="0" fillId="0" borderId="10" xfId="0" applyFill="1" applyBorder="1" applyAlignment="1">
      <alignment horizontal="center" vertical="center"/>
    </xf>
    <xf numFmtId="0" fontId="0" fillId="0" borderId="19" xfId="0" applyFill="1" applyBorder="1" applyAlignment="1">
      <alignment vertical="center"/>
    </xf>
    <xf numFmtId="11" fontId="0" fillId="0" borderId="19" xfId="0" applyNumberFormat="1" applyFill="1" applyBorder="1" applyAlignment="1">
      <alignment horizontal="center"/>
    </xf>
    <xf numFmtId="0" fontId="0" fillId="0" borderId="0" xfId="0" applyAlignment="1">
      <alignment horizontal="center"/>
    </xf>
    <xf numFmtId="0" fontId="3" fillId="34" borderId="21" xfId="0" applyFont="1" applyFill="1" applyBorder="1" applyAlignment="1">
      <alignment horizontal="center" wrapText="1"/>
    </xf>
    <xf numFmtId="0" fontId="0" fillId="0" borderId="0" xfId="0" applyBorder="1" applyAlignment="1">
      <alignment wrapText="1"/>
    </xf>
    <xf numFmtId="11" fontId="0" fillId="35" borderId="22" xfId="0" applyNumberFormat="1" applyFill="1" applyBorder="1" applyAlignment="1">
      <alignment horizontal="center"/>
    </xf>
    <xf numFmtId="11" fontId="0" fillId="35" borderId="22" xfId="0" applyNumberFormat="1" applyFill="1" applyBorder="1" applyAlignment="1">
      <alignment horizontal="center" wrapText="1"/>
    </xf>
    <xf numFmtId="0" fontId="3" fillId="0" borderId="23" xfId="0" applyFont="1" applyBorder="1" applyAlignment="1">
      <alignment wrapText="1"/>
    </xf>
    <xf numFmtId="0" fontId="3" fillId="0" borderId="24" xfId="0" applyFont="1" applyBorder="1" applyAlignment="1">
      <alignment horizontal="center" wrapText="1"/>
    </xf>
    <xf numFmtId="11" fontId="0" fillId="34" borderId="0" xfId="0" applyNumberFormat="1" applyFill="1" applyAlignment="1">
      <alignment horizontal="center" vertical="center"/>
    </xf>
    <xf numFmtId="11" fontId="0" fillId="35" borderId="0" xfId="0" applyNumberFormat="1" applyFont="1" applyFill="1" applyAlignment="1">
      <alignment horizontal="center" vertical="center"/>
    </xf>
    <xf numFmtId="11" fontId="0" fillId="35" borderId="25" xfId="0" applyNumberFormat="1" applyFill="1" applyBorder="1" applyAlignment="1">
      <alignment horizontal="center" vertical="center"/>
    </xf>
    <xf numFmtId="11" fontId="3" fillId="0" borderId="23" xfId="0" applyNumberFormat="1" applyFont="1" applyBorder="1" applyAlignment="1">
      <alignment horizontal="center" vertical="center"/>
    </xf>
    <xf numFmtId="11" fontId="3" fillId="34" borderId="24" xfId="0" applyNumberFormat="1" applyFont="1" applyFill="1" applyBorder="1" applyAlignment="1">
      <alignment horizontal="center" vertical="center"/>
    </xf>
    <xf numFmtId="11" fontId="3" fillId="34" borderId="25" xfId="0" applyNumberFormat="1" applyFont="1" applyFill="1" applyBorder="1" applyAlignment="1">
      <alignment horizontal="center" vertical="center"/>
    </xf>
    <xf numFmtId="11" fontId="0" fillId="35" borderId="23" xfId="0" applyNumberFormat="1" applyFill="1" applyBorder="1" applyAlignment="1">
      <alignment horizontal="center" vertical="center"/>
    </xf>
    <xf numFmtId="0" fontId="3" fillId="0" borderId="13" xfId="0" applyFont="1" applyBorder="1" applyAlignment="1">
      <alignment horizontal="left" wrapText="1"/>
    </xf>
    <xf numFmtId="0" fontId="3" fillId="0" borderId="0" xfId="0" applyFont="1" applyBorder="1" applyAlignment="1">
      <alignment horizontal="center" wrapText="1"/>
    </xf>
    <xf numFmtId="11" fontId="3" fillId="35" borderId="0" xfId="0" applyNumberFormat="1" applyFont="1" applyFill="1" applyAlignment="1">
      <alignment horizontal="center" vertical="center"/>
    </xf>
    <xf numFmtId="11" fontId="3" fillId="35" borderId="14" xfId="0" applyNumberFormat="1" applyFont="1" applyFill="1" applyBorder="1" applyAlignment="1">
      <alignment horizontal="center" vertical="center"/>
    </xf>
    <xf numFmtId="11" fontId="0" fillId="0" borderId="13" xfId="0" applyNumberFormat="1" applyBorder="1" applyAlignment="1">
      <alignment horizontal="center" vertical="center"/>
    </xf>
    <xf numFmtId="11" fontId="0" fillId="34" borderId="0" xfId="0" applyNumberFormat="1" applyFill="1" applyBorder="1" applyAlignment="1">
      <alignment horizontal="center" vertical="center"/>
    </xf>
    <xf numFmtId="11" fontId="0" fillId="34" borderId="14" xfId="0" applyNumberFormat="1" applyFill="1" applyBorder="1" applyAlignment="1">
      <alignment horizontal="center" vertical="center"/>
    </xf>
    <xf numFmtId="11" fontId="0" fillId="35" borderId="13" xfId="0" applyNumberFormat="1" applyFill="1" applyBorder="1" applyAlignment="1">
      <alignment horizontal="center" vertical="center"/>
    </xf>
    <xf numFmtId="11" fontId="0" fillId="35" borderId="14" xfId="0" applyNumberFormat="1" applyFill="1" applyBorder="1" applyAlignment="1">
      <alignment horizontal="center" vertical="center"/>
    </xf>
    <xf numFmtId="0" fontId="3" fillId="0" borderId="13" xfId="0" applyFont="1" applyBorder="1" applyAlignment="1">
      <alignment wrapText="1"/>
    </xf>
    <xf numFmtId="0" fontId="3" fillId="0" borderId="0" xfId="0" applyFont="1" applyBorder="1" applyAlignment="1">
      <alignment horizontal="left" wrapText="1"/>
    </xf>
    <xf numFmtId="11" fontId="3" fillId="0" borderId="13" xfId="0" applyNumberFormat="1" applyFont="1" applyBorder="1" applyAlignment="1">
      <alignment horizontal="center" vertical="center"/>
    </xf>
    <xf numFmtId="11" fontId="3" fillId="34" borderId="0" xfId="0" applyNumberFormat="1" applyFont="1" applyFill="1" applyBorder="1" applyAlignment="1">
      <alignment horizontal="center" vertical="center"/>
    </xf>
    <xf numFmtId="11" fontId="3" fillId="34" borderId="14" xfId="0" applyNumberFormat="1" applyFont="1" applyFill="1" applyBorder="1" applyAlignment="1">
      <alignment horizontal="center" vertical="center"/>
    </xf>
    <xf numFmtId="0" fontId="3" fillId="0" borderId="26" xfId="0" applyFont="1" applyBorder="1" applyAlignment="1">
      <alignment wrapText="1"/>
    </xf>
    <xf numFmtId="0" fontId="3" fillId="0" borderId="27" xfId="0" applyFont="1" applyBorder="1" applyAlignment="1">
      <alignment horizontal="center" wrapText="1"/>
    </xf>
    <xf numFmtId="11" fontId="0" fillId="34" borderId="27" xfId="0" applyNumberFormat="1" applyFill="1" applyBorder="1" applyAlignment="1">
      <alignment horizontal="center" vertical="center"/>
    </xf>
    <xf numFmtId="11" fontId="3" fillId="35" borderId="27" xfId="0" applyNumberFormat="1" applyFont="1" applyFill="1" applyBorder="1" applyAlignment="1">
      <alignment horizontal="center" vertical="center"/>
    </xf>
    <xf numFmtId="11" fontId="3" fillId="35" borderId="28" xfId="0" applyNumberFormat="1" applyFont="1" applyFill="1" applyBorder="1" applyAlignment="1">
      <alignment horizontal="center" vertical="center"/>
    </xf>
    <xf numFmtId="11" fontId="3" fillId="0" borderId="26" xfId="0" applyNumberFormat="1" applyFont="1" applyBorder="1" applyAlignment="1">
      <alignment horizontal="center" vertical="center"/>
    </xf>
    <xf numFmtId="11" fontId="3" fillId="34" borderId="27" xfId="0" applyNumberFormat="1" applyFont="1" applyFill="1" applyBorder="1" applyAlignment="1">
      <alignment horizontal="center" vertical="center"/>
    </xf>
    <xf numFmtId="11" fontId="3" fillId="34" borderId="28" xfId="0" applyNumberFormat="1" applyFont="1" applyFill="1" applyBorder="1" applyAlignment="1">
      <alignment horizontal="center" vertical="center"/>
    </xf>
    <xf numFmtId="11" fontId="0" fillId="35" borderId="26" xfId="0" applyNumberFormat="1" applyFill="1" applyBorder="1" applyAlignment="1">
      <alignment horizontal="center" vertical="center"/>
    </xf>
    <xf numFmtId="11" fontId="0" fillId="35" borderId="28" xfId="0" applyNumberFormat="1" applyFill="1" applyBorder="1" applyAlignment="1">
      <alignment horizontal="center" vertical="center"/>
    </xf>
    <xf numFmtId="0" fontId="3" fillId="0" borderId="29" xfId="0" applyFont="1" applyBorder="1" applyAlignment="1">
      <alignment wrapText="1"/>
    </xf>
    <xf numFmtId="11" fontId="0" fillId="0" borderId="24" xfId="0" applyNumberFormat="1" applyBorder="1" applyAlignment="1">
      <alignment/>
    </xf>
    <xf numFmtId="0" fontId="0" fillId="0" borderId="24" xfId="0" applyBorder="1" applyAlignment="1">
      <alignment/>
    </xf>
    <xf numFmtId="0" fontId="0" fillId="0" borderId="30" xfId="0" applyBorder="1" applyAlignment="1">
      <alignment/>
    </xf>
    <xf numFmtId="0" fontId="0" fillId="0" borderId="0" xfId="55">
      <alignment/>
      <protection/>
    </xf>
    <xf numFmtId="0" fontId="0" fillId="0" borderId="0" xfId="55" applyAlignment="1">
      <alignment horizontal="center"/>
      <protection/>
    </xf>
    <xf numFmtId="0" fontId="3" fillId="0" borderId="19"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horizontal="center" vertical="center"/>
    </xf>
    <xf numFmtId="11" fontId="0" fillId="0" borderId="0" xfId="0" applyNumberFormat="1" applyFill="1" applyBorder="1" applyAlignment="1">
      <alignment horizontal="center"/>
    </xf>
    <xf numFmtId="1" fontId="3" fillId="0" borderId="31" xfId="0" applyNumberFormat="1" applyFont="1" applyFill="1" applyBorder="1" applyAlignment="1">
      <alignment horizontal="center"/>
    </xf>
    <xf numFmtId="1" fontId="3" fillId="0" borderId="21" xfId="0" applyNumberFormat="1" applyFont="1" applyFill="1" applyBorder="1" applyAlignment="1">
      <alignment horizontal="center"/>
    </xf>
    <xf numFmtId="1" fontId="3" fillId="0" borderId="21" xfId="0" applyNumberFormat="1" applyFont="1" applyFill="1" applyBorder="1" applyAlignment="1">
      <alignment horizontal="center" wrapText="1"/>
    </xf>
    <xf numFmtId="1" fontId="3" fillId="0" borderId="32" xfId="0" applyNumberFormat="1" applyFont="1" applyFill="1" applyBorder="1" applyAlignment="1">
      <alignment horizontal="center" wrapText="1"/>
    </xf>
    <xf numFmtId="11" fontId="3" fillId="0" borderId="24" xfId="0" applyNumberFormat="1" applyFont="1" applyBorder="1" applyAlignment="1">
      <alignment horizontal="center" vertical="center"/>
    </xf>
    <xf numFmtId="11" fontId="3" fillId="0" borderId="0" xfId="0" applyNumberFormat="1" applyFont="1" applyAlignment="1">
      <alignment horizontal="center" vertical="center"/>
    </xf>
    <xf numFmtId="11" fontId="3" fillId="0" borderId="25" xfId="0" applyNumberFormat="1" applyFont="1" applyBorder="1" applyAlignment="1">
      <alignment horizontal="center" vertical="center"/>
    </xf>
    <xf numFmtId="11" fontId="3" fillId="0" borderId="0" xfId="0" applyNumberFormat="1" applyFont="1" applyBorder="1" applyAlignment="1">
      <alignment horizontal="center" vertical="center"/>
    </xf>
    <xf numFmtId="11" fontId="3" fillId="0" borderId="14" xfId="0" applyNumberFormat="1" applyFont="1" applyBorder="1" applyAlignment="1">
      <alignment horizontal="center" vertical="center"/>
    </xf>
    <xf numFmtId="11" fontId="3" fillId="0" borderId="0" xfId="0" applyNumberFormat="1" applyFont="1" applyFill="1" applyBorder="1" applyAlignment="1">
      <alignment horizontal="center" vertical="center"/>
    </xf>
    <xf numFmtId="11" fontId="3" fillId="0" borderId="27" xfId="0" applyNumberFormat="1" applyFont="1" applyBorder="1" applyAlignment="1">
      <alignment horizontal="center" vertical="center"/>
    </xf>
    <xf numFmtId="11" fontId="3" fillId="0" borderId="28" xfId="0" applyNumberFormat="1" applyFont="1" applyBorder="1" applyAlignment="1">
      <alignment horizontal="center" vertical="center"/>
    </xf>
    <xf numFmtId="0" fontId="3" fillId="0" borderId="22" xfId="0" applyFont="1" applyFill="1" applyBorder="1" applyAlignment="1">
      <alignment horizontal="center" wrapText="1"/>
    </xf>
    <xf numFmtId="0" fontId="3" fillId="0" borderId="20" xfId="0" applyFont="1" applyBorder="1" applyAlignment="1">
      <alignment horizontal="center" wrapText="1"/>
    </xf>
    <xf numFmtId="11" fontId="3" fillId="0" borderId="19" xfId="0" applyNumberFormat="1" applyFont="1" applyFill="1" applyBorder="1" applyAlignment="1">
      <alignment horizontal="center" wrapText="1"/>
    </xf>
    <xf numFmtId="0" fontId="3" fillId="0" borderId="33" xfId="0" applyFont="1" applyBorder="1" applyAlignment="1">
      <alignment horizontal="center" wrapText="1"/>
    </xf>
    <xf numFmtId="0" fontId="0" fillId="0" borderId="34" xfId="0" applyBorder="1" applyAlignment="1">
      <alignment wrapText="1"/>
    </xf>
    <xf numFmtId="0" fontId="0" fillId="0" borderId="35" xfId="0" applyBorder="1" applyAlignment="1">
      <alignment wrapText="1"/>
    </xf>
    <xf numFmtId="0" fontId="0" fillId="0" borderId="34" xfId="0" applyBorder="1" applyAlignment="1">
      <alignment horizontal="center" wrapText="1"/>
    </xf>
    <xf numFmtId="0" fontId="0" fillId="0" borderId="35" xfId="0" applyBorder="1" applyAlignment="1">
      <alignment horizontal="center" wrapText="1"/>
    </xf>
    <xf numFmtId="0" fontId="6" fillId="0" borderId="33" xfId="0" applyFont="1" applyBorder="1" applyAlignment="1">
      <alignment horizontal="center" wrapText="1"/>
    </xf>
    <xf numFmtId="0" fontId="6" fillId="0" borderId="34" xfId="0" applyFont="1" applyBorder="1" applyAlignment="1">
      <alignment horizontal="center" wrapText="1"/>
    </xf>
    <xf numFmtId="0" fontId="6" fillId="0" borderId="35" xfId="0" applyFont="1" applyBorder="1" applyAlignment="1">
      <alignment horizontal="center" wrapText="1"/>
    </xf>
    <xf numFmtId="0" fontId="6" fillId="0" borderId="32" xfId="0" applyFont="1" applyBorder="1" applyAlignment="1">
      <alignment horizontal="center" wrapText="1"/>
    </xf>
    <xf numFmtId="0" fontId="6" fillId="0" borderId="36" xfId="0" applyFont="1" applyBorder="1" applyAlignment="1">
      <alignment horizontal="center" wrapText="1"/>
    </xf>
    <xf numFmtId="0" fontId="6" fillId="0" borderId="37" xfId="0" applyFont="1" applyBorder="1" applyAlignment="1">
      <alignment horizontal="center" wrapText="1"/>
    </xf>
    <xf numFmtId="0" fontId="3" fillId="0" borderId="34" xfId="0" applyFont="1" applyBorder="1" applyAlignment="1">
      <alignment horizontal="center" wrapText="1"/>
    </xf>
    <xf numFmtId="0" fontId="3" fillId="0" borderId="35" xfId="0" applyFont="1" applyBorder="1" applyAlignment="1">
      <alignment horizontal="center" wrapText="1"/>
    </xf>
    <xf numFmtId="0" fontId="3" fillId="0" borderId="32" xfId="0" applyFont="1" applyFill="1" applyBorder="1" applyAlignment="1">
      <alignment horizontal="center" wrapText="1"/>
    </xf>
    <xf numFmtId="0" fontId="0" fillId="0" borderId="36" xfId="0" applyBorder="1" applyAlignment="1">
      <alignment horizontal="center" wrapText="1"/>
    </xf>
    <xf numFmtId="0" fontId="0" fillId="0" borderId="37" xfId="0" applyBorder="1" applyAlignment="1">
      <alignment horizontal="center" wrapText="1"/>
    </xf>
    <xf numFmtId="0" fontId="0" fillId="0" borderId="29" xfId="0" applyFont="1" applyBorder="1" applyAlignment="1">
      <alignment vertical="center" wrapText="1"/>
    </xf>
    <xf numFmtId="0" fontId="0" fillId="0" borderId="24" xfId="0" applyFont="1" applyBorder="1" applyAlignment="1">
      <alignment vertical="center"/>
    </xf>
    <xf numFmtId="0" fontId="0" fillId="0" borderId="30" xfId="0" applyFont="1" applyBorder="1" applyAlignment="1">
      <alignment vertical="center"/>
    </xf>
    <xf numFmtId="0" fontId="0" fillId="0" borderId="38" xfId="0" applyBorder="1" applyAlignment="1">
      <alignment vertical="center"/>
    </xf>
    <xf numFmtId="0" fontId="0" fillId="0" borderId="0" xfId="0"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3" fillId="0" borderId="43" xfId="0" applyFont="1" applyFill="1" applyBorder="1" applyAlignment="1">
      <alignment horizontal="center" wrapText="1"/>
    </xf>
    <xf numFmtId="0" fontId="3" fillId="0" borderId="12" xfId="0" applyFont="1" applyBorder="1" applyAlignment="1">
      <alignment wrapText="1"/>
    </xf>
    <xf numFmtId="0" fontId="2" fillId="0" borderId="27" xfId="0" applyFont="1" applyBorder="1" applyAlignment="1">
      <alignment horizontal="center" vertical="center" wrapText="1"/>
    </xf>
    <xf numFmtId="0" fontId="0" fillId="0" borderId="27" xfId="0" applyBorder="1" applyAlignment="1">
      <alignment vertical="center" wrapText="1"/>
    </xf>
    <xf numFmtId="0" fontId="0" fillId="0" borderId="28" xfId="0" applyBorder="1" applyAlignment="1">
      <alignment vertical="center" wrapText="1"/>
    </xf>
    <xf numFmtId="0" fontId="0" fillId="0" borderId="11" xfId="0" applyBorder="1" applyAlignment="1">
      <alignment horizontal="center" vertical="center" wrapText="1"/>
    </xf>
    <xf numFmtId="0" fontId="0" fillId="0" borderId="11" xfId="0" applyBorder="1" applyAlignment="1">
      <alignment vertical="center" wrapText="1"/>
    </xf>
    <xf numFmtId="0" fontId="0" fillId="0" borderId="44" xfId="0" applyBorder="1" applyAlignment="1">
      <alignment vertical="center" wrapText="1"/>
    </xf>
    <xf numFmtId="0" fontId="0" fillId="36" borderId="11" xfId="0" applyFill="1" applyBorder="1" applyAlignment="1">
      <alignment horizontal="center"/>
    </xf>
    <xf numFmtId="0" fontId="0" fillId="0" borderId="11" xfId="0" applyBorder="1" applyAlignment="1">
      <alignment/>
    </xf>
    <xf numFmtId="164" fontId="0" fillId="36" borderId="11" xfId="0" applyNumberFormat="1" applyFill="1" applyBorder="1" applyAlignment="1">
      <alignment horizontal="center"/>
    </xf>
    <xf numFmtId="164" fontId="0" fillId="36" borderId="44" xfId="0" applyNumberFormat="1" applyFill="1" applyBorder="1" applyAlignment="1">
      <alignment horizontal="center"/>
    </xf>
    <xf numFmtId="0" fontId="2" fillId="0" borderId="45" xfId="0" applyFont="1" applyBorder="1" applyAlignment="1">
      <alignment horizontal="center" wrapText="1"/>
    </xf>
    <xf numFmtId="0" fontId="5" fillId="0" borderId="46" xfId="0" applyFont="1" applyBorder="1" applyAlignment="1">
      <alignment horizontal="center"/>
    </xf>
    <xf numFmtId="0" fontId="5" fillId="0" borderId="47" xfId="0" applyFont="1" applyBorder="1" applyAlignment="1">
      <alignment horizontal="center"/>
    </xf>
    <xf numFmtId="0" fontId="0" fillId="0" borderId="43" xfId="0" applyFont="1" applyBorder="1" applyAlignment="1">
      <alignment horizontal="center" vertical="center" wrapText="1"/>
    </xf>
    <xf numFmtId="0" fontId="0" fillId="0" borderId="48"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0" xfId="0" applyBorder="1" applyAlignment="1">
      <alignment horizontal="center" wrapText="1"/>
    </xf>
    <xf numFmtId="0" fontId="0" fillId="0" borderId="14" xfId="0" applyBorder="1" applyAlignment="1">
      <alignment horizontal="center" wrapText="1"/>
    </xf>
    <xf numFmtId="0" fontId="0" fillId="0" borderId="26" xfId="0" applyBorder="1" applyAlignment="1">
      <alignment wrapText="1"/>
    </xf>
    <xf numFmtId="0" fontId="0" fillId="0" borderId="27" xfId="0" applyBorder="1" applyAlignment="1">
      <alignment wrapText="1"/>
    </xf>
    <xf numFmtId="0" fontId="0" fillId="0" borderId="28" xfId="0" applyBorder="1" applyAlignment="1">
      <alignment wrapText="1"/>
    </xf>
    <xf numFmtId="0" fontId="0" fillId="37" borderId="0" xfId="0" applyFill="1" applyAlignment="1">
      <alignment/>
    </xf>
    <xf numFmtId="0" fontId="0" fillId="37" borderId="0" xfId="0" applyFill="1" applyBorder="1" applyAlignment="1">
      <alignment/>
    </xf>
    <xf numFmtId="0" fontId="0" fillId="37" borderId="0" xfId="0" applyFill="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Q76"/>
  <sheetViews>
    <sheetView tabSelected="1" zoomScale="130" zoomScaleNormal="130" zoomScalePageLayoutView="0" workbookViewId="0" topLeftCell="A1">
      <selection activeCell="B4" sqref="B4"/>
    </sheetView>
  </sheetViews>
  <sheetFormatPr defaultColWidth="9.140625" defaultRowHeight="12.75"/>
  <cols>
    <col min="1" max="1" width="24.57421875" style="0" customWidth="1"/>
    <col min="2" max="2" width="11.7109375" style="34" customWidth="1"/>
    <col min="3" max="8" width="12.7109375" style="0" customWidth="1"/>
    <col min="9" max="10" width="16.421875" style="0" customWidth="1"/>
    <col min="11" max="14" width="10.00390625" style="0" customWidth="1"/>
    <col min="15" max="15" width="8.8515625" style="0" customWidth="1"/>
  </cols>
  <sheetData>
    <row r="1" spans="1:17" ht="25.5" customHeight="1" thickBot="1">
      <c r="A1" s="1" t="s">
        <v>0</v>
      </c>
      <c r="B1" s="124" t="s">
        <v>1</v>
      </c>
      <c r="C1" s="125"/>
      <c r="D1" s="125"/>
      <c r="E1" s="125"/>
      <c r="F1" s="125"/>
      <c r="G1" s="125"/>
      <c r="H1" s="126"/>
      <c r="I1" s="146"/>
      <c r="J1" s="146"/>
      <c r="K1" s="146"/>
      <c r="L1" s="146"/>
      <c r="M1" s="146"/>
      <c r="N1" s="146"/>
      <c r="O1" s="146"/>
      <c r="P1" s="146"/>
      <c r="Q1" s="146"/>
    </row>
    <row r="2" spans="1:17" ht="30.75" customHeight="1" thickBot="1">
      <c r="A2" s="2" t="s">
        <v>2</v>
      </c>
      <c r="B2" s="127" t="s">
        <v>68</v>
      </c>
      <c r="C2" s="128"/>
      <c r="D2" s="128"/>
      <c r="E2" s="128"/>
      <c r="F2" s="128"/>
      <c r="G2" s="128"/>
      <c r="H2" s="129"/>
      <c r="I2" s="146"/>
      <c r="J2" s="146"/>
      <c r="K2" s="146"/>
      <c r="L2" s="146"/>
      <c r="M2" s="146"/>
      <c r="N2" s="146"/>
      <c r="O2" s="146"/>
      <c r="P2" s="146"/>
      <c r="Q2" s="146"/>
    </row>
    <row r="3" spans="1:17" ht="13.5" thickBot="1">
      <c r="A3" s="3" t="s">
        <v>3</v>
      </c>
      <c r="B3" s="130" t="s">
        <v>4</v>
      </c>
      <c r="C3" s="131"/>
      <c r="D3" s="4" t="s">
        <v>5</v>
      </c>
      <c r="E3" s="132">
        <v>43060</v>
      </c>
      <c r="F3" s="133"/>
      <c r="H3" s="5"/>
      <c r="I3" s="146"/>
      <c r="J3" s="146"/>
      <c r="K3" s="146"/>
      <c r="L3" s="146"/>
      <c r="M3" s="146"/>
      <c r="N3" s="146"/>
      <c r="O3" s="146"/>
      <c r="P3" s="146"/>
      <c r="Q3" s="146"/>
    </row>
    <row r="4" spans="1:17" ht="12.75">
      <c r="A4" s="6" t="s">
        <v>6</v>
      </c>
      <c r="B4" s="7"/>
      <c r="C4" s="7"/>
      <c r="D4" s="8"/>
      <c r="E4" s="8"/>
      <c r="F4" s="8"/>
      <c r="G4" s="9"/>
      <c r="H4" s="10"/>
      <c r="I4" s="146"/>
      <c r="J4" s="146"/>
      <c r="K4" s="146"/>
      <c r="L4" s="146"/>
      <c r="M4" s="146"/>
      <c r="N4" s="146"/>
      <c r="O4" s="146"/>
      <c r="P4" s="146"/>
      <c r="Q4" s="146"/>
    </row>
    <row r="5" spans="1:17" ht="12.75">
      <c r="A5" s="6" t="s">
        <v>7</v>
      </c>
      <c r="B5" s="7"/>
      <c r="C5" s="7"/>
      <c r="D5" s="8"/>
      <c r="E5" s="8"/>
      <c r="F5" s="8"/>
      <c r="G5" s="9"/>
      <c r="H5" s="10"/>
      <c r="I5" s="146"/>
      <c r="J5" s="146"/>
      <c r="K5" s="146"/>
      <c r="L5" s="146"/>
      <c r="M5" s="146"/>
      <c r="N5" s="146"/>
      <c r="O5" s="146"/>
      <c r="P5" s="146"/>
      <c r="Q5" s="146"/>
    </row>
    <row r="6" spans="1:17" ht="13.5" thickBot="1">
      <c r="A6" s="11" t="s">
        <v>8</v>
      </c>
      <c r="B6" s="12"/>
      <c r="C6" s="12"/>
      <c r="D6" s="13"/>
      <c r="E6" s="13"/>
      <c r="F6" s="13"/>
      <c r="G6" s="14"/>
      <c r="H6" s="15"/>
      <c r="I6" s="147"/>
      <c r="J6" s="146"/>
      <c r="K6" s="146"/>
      <c r="L6" s="146"/>
      <c r="M6" s="146"/>
      <c r="N6" s="146"/>
      <c r="O6" s="146"/>
      <c r="P6" s="146"/>
      <c r="Q6" s="146"/>
    </row>
    <row r="7" spans="1:17" ht="30.75" customHeight="1" thickBot="1" thickTop="1">
      <c r="A7" s="6"/>
      <c r="B7" s="16" t="s">
        <v>9</v>
      </c>
      <c r="C7" s="16" t="s">
        <v>10</v>
      </c>
      <c r="D7" s="134" t="s">
        <v>11</v>
      </c>
      <c r="E7" s="135"/>
      <c r="F7" s="135"/>
      <c r="G7" s="135"/>
      <c r="H7" s="136"/>
      <c r="I7" s="17" t="s">
        <v>12</v>
      </c>
      <c r="J7" s="147"/>
      <c r="K7" s="146"/>
      <c r="L7" s="146"/>
      <c r="M7" s="146"/>
      <c r="N7" s="146"/>
      <c r="O7" s="146"/>
      <c r="P7" s="146"/>
      <c r="Q7" s="146"/>
    </row>
    <row r="8" spans="1:17" ht="15.75" customHeight="1" thickBot="1">
      <c r="A8" s="18" t="s">
        <v>13</v>
      </c>
      <c r="B8" s="19">
        <v>1</v>
      </c>
      <c r="C8" s="20">
        <v>1000</v>
      </c>
      <c r="D8" s="137" t="s">
        <v>67</v>
      </c>
      <c r="E8" s="138"/>
      <c r="F8" s="138"/>
      <c r="G8" s="138"/>
      <c r="H8" s="139"/>
      <c r="I8" s="21" t="s">
        <v>14</v>
      </c>
      <c r="J8" s="22">
        <v>1</v>
      </c>
      <c r="K8" s="146"/>
      <c r="L8" s="146"/>
      <c r="M8" s="146"/>
      <c r="N8" s="146"/>
      <c r="O8" s="146"/>
      <c r="P8" s="146"/>
      <c r="Q8" s="146"/>
    </row>
    <row r="9" spans="1:17" ht="27" customHeight="1" thickBot="1">
      <c r="A9" s="18" t="s">
        <v>15</v>
      </c>
      <c r="B9" s="23">
        <v>60</v>
      </c>
      <c r="C9" s="24"/>
      <c r="D9" s="140"/>
      <c r="E9" s="141"/>
      <c r="F9" s="141"/>
      <c r="G9" s="141"/>
      <c r="H9" s="142"/>
      <c r="I9" s="25" t="s">
        <v>16</v>
      </c>
      <c r="J9" s="22">
        <v>2</v>
      </c>
      <c r="K9" s="146"/>
      <c r="L9" s="146"/>
      <c r="M9" s="146"/>
      <c r="N9" s="146"/>
      <c r="O9" s="146"/>
      <c r="P9" s="146"/>
      <c r="Q9" s="146"/>
    </row>
    <row r="10" spans="1:17" ht="26.25" thickBot="1">
      <c r="A10" s="26" t="s">
        <v>17</v>
      </c>
      <c r="B10" s="27">
        <v>1</v>
      </c>
      <c r="C10" s="24"/>
      <c r="D10" s="140"/>
      <c r="E10" s="141"/>
      <c r="F10" s="141"/>
      <c r="G10" s="141"/>
      <c r="H10" s="142"/>
      <c r="I10" s="25" t="s">
        <v>18</v>
      </c>
      <c r="J10" s="22">
        <v>3</v>
      </c>
      <c r="K10" s="146"/>
      <c r="L10" s="146"/>
      <c r="M10" s="146"/>
      <c r="N10" s="146"/>
      <c r="O10" s="146"/>
      <c r="P10" s="146"/>
      <c r="Q10" s="146"/>
    </row>
    <row r="11" spans="1:17" ht="27" customHeight="1" thickBot="1">
      <c r="A11" s="28" t="str">
        <f>LOOKUP(B10,J8:J11,I8:I11)</f>
        <v>&lt;10 MMBTU/hr</v>
      </c>
      <c r="B11" s="29"/>
      <c r="C11" s="30"/>
      <c r="D11" s="140"/>
      <c r="E11" s="141"/>
      <c r="F11" s="141"/>
      <c r="G11" s="141"/>
      <c r="H11" s="142"/>
      <c r="I11" s="31" t="s">
        <v>19</v>
      </c>
      <c r="J11" s="22">
        <v>4</v>
      </c>
      <c r="K11" s="146"/>
      <c r="L11" s="146"/>
      <c r="M11" s="146"/>
      <c r="N11" s="146"/>
      <c r="O11" s="146"/>
      <c r="P11" s="146"/>
      <c r="Q11" s="146"/>
    </row>
    <row r="12" spans="1:17" ht="15.75" customHeight="1" thickBot="1">
      <c r="A12" s="32" t="s">
        <v>20</v>
      </c>
      <c r="B12" s="19">
        <v>98</v>
      </c>
      <c r="C12" s="33"/>
      <c r="D12" s="143"/>
      <c r="E12" s="144"/>
      <c r="F12" s="144"/>
      <c r="G12" s="144"/>
      <c r="H12" s="145"/>
      <c r="I12" s="146"/>
      <c r="J12" s="146"/>
      <c r="K12" s="146"/>
      <c r="L12" s="146"/>
      <c r="M12" s="146"/>
      <c r="N12" s="146"/>
      <c r="O12" s="146"/>
      <c r="P12" s="146"/>
      <c r="Q12" s="146"/>
    </row>
    <row r="13" spans="3:17" ht="38.25" customHeight="1" thickBot="1">
      <c r="C13" s="35" t="str">
        <f>LOOKUP(B10,J8:J11,I8:I11)</f>
        <v>&lt;10 MMBTU/hr</v>
      </c>
      <c r="D13" s="95" t="s">
        <v>21</v>
      </c>
      <c r="E13" s="95" t="s">
        <v>66</v>
      </c>
      <c r="F13" s="36"/>
      <c r="G13" s="96" t="s">
        <v>22</v>
      </c>
      <c r="H13" s="96" t="s">
        <v>23</v>
      </c>
      <c r="I13" s="146"/>
      <c r="J13" s="146"/>
      <c r="K13" s="146"/>
      <c r="L13" s="146"/>
      <c r="M13" s="146"/>
      <c r="N13" s="146"/>
      <c r="O13" s="146"/>
      <c r="P13" s="146"/>
      <c r="Q13" s="146"/>
    </row>
    <row r="14" spans="1:17" ht="40.5" customHeight="1" thickBot="1">
      <c r="A14" s="8"/>
      <c r="B14" s="122" t="s">
        <v>24</v>
      </c>
      <c r="C14" s="123"/>
      <c r="D14" s="37">
        <f>B8*($B$9/100)</f>
        <v>0.6</v>
      </c>
      <c r="E14" s="37">
        <f>C8*($B$9/100)</f>
        <v>600</v>
      </c>
      <c r="F14" s="94" t="s">
        <v>25</v>
      </c>
      <c r="G14" s="38">
        <f>B8*(1-$B$12/100)</f>
        <v>0.020000000000000018</v>
      </c>
      <c r="H14" s="38">
        <f>C8*(1-$B$12/100)</f>
        <v>20.000000000000018</v>
      </c>
      <c r="I14" s="146"/>
      <c r="J14" s="146"/>
      <c r="K14" s="146"/>
      <c r="L14" s="146"/>
      <c r="M14" s="146"/>
      <c r="N14" s="146"/>
      <c r="O14" s="146"/>
      <c r="P14" s="146"/>
      <c r="Q14" s="146"/>
    </row>
    <row r="15" spans="1:17" ht="13.5" customHeight="1">
      <c r="A15" s="97" t="s">
        <v>26</v>
      </c>
      <c r="B15" s="97" t="s">
        <v>27</v>
      </c>
      <c r="C15" s="102" t="s">
        <v>28</v>
      </c>
      <c r="D15" s="97" t="s">
        <v>29</v>
      </c>
      <c r="E15" s="110" t="s">
        <v>30</v>
      </c>
      <c r="F15" s="102" t="s">
        <v>31</v>
      </c>
      <c r="G15" s="97" t="s">
        <v>32</v>
      </c>
      <c r="H15" s="110" t="s">
        <v>33</v>
      </c>
      <c r="I15" s="97" t="s">
        <v>34</v>
      </c>
      <c r="J15" s="110" t="s">
        <v>35</v>
      </c>
      <c r="K15" s="146"/>
      <c r="L15" s="146"/>
      <c r="M15" s="146"/>
      <c r="N15" s="146"/>
      <c r="O15" s="146"/>
      <c r="P15" s="146"/>
      <c r="Q15" s="146"/>
    </row>
    <row r="16" spans="1:17" ht="13.5" customHeight="1">
      <c r="A16" s="98"/>
      <c r="B16" s="100"/>
      <c r="C16" s="103"/>
      <c r="D16" s="108"/>
      <c r="E16" s="111"/>
      <c r="F16" s="103"/>
      <c r="G16" s="108"/>
      <c r="H16" s="111"/>
      <c r="I16" s="108"/>
      <c r="J16" s="111"/>
      <c r="K16" s="146"/>
      <c r="L16" s="146"/>
      <c r="M16" s="146"/>
      <c r="N16" s="146"/>
      <c r="O16" s="146"/>
      <c r="P16" s="146"/>
      <c r="Q16" s="146"/>
    </row>
    <row r="17" spans="1:17" ht="13.5" customHeight="1">
      <c r="A17" s="98"/>
      <c r="B17" s="100"/>
      <c r="C17" s="103"/>
      <c r="D17" s="108"/>
      <c r="E17" s="111"/>
      <c r="F17" s="103"/>
      <c r="G17" s="108"/>
      <c r="H17" s="111"/>
      <c r="I17" s="108"/>
      <c r="J17" s="111"/>
      <c r="K17" s="146"/>
      <c r="L17" s="146"/>
      <c r="M17" s="146"/>
      <c r="N17" s="146"/>
      <c r="O17" s="146"/>
      <c r="P17" s="146"/>
      <c r="Q17" s="146"/>
    </row>
    <row r="18" spans="1:17" ht="25.5" customHeight="1">
      <c r="A18" s="99"/>
      <c r="B18" s="101"/>
      <c r="C18" s="104"/>
      <c r="D18" s="109"/>
      <c r="E18" s="112"/>
      <c r="F18" s="104"/>
      <c r="G18" s="109"/>
      <c r="H18" s="112"/>
      <c r="I18" s="109"/>
      <c r="J18" s="112"/>
      <c r="K18" s="146"/>
      <c r="L18" s="146"/>
      <c r="M18" s="146"/>
      <c r="N18" s="146"/>
      <c r="O18" s="146"/>
      <c r="P18" s="146"/>
      <c r="Q18" s="146"/>
    </row>
    <row r="19" spans="1:17" ht="13.5" customHeight="1">
      <c r="A19" s="39" t="s">
        <v>36</v>
      </c>
      <c r="B19" s="40">
        <v>79005</v>
      </c>
      <c r="C19" s="41" t="s">
        <v>37</v>
      </c>
      <c r="D19" s="42">
        <v>0</v>
      </c>
      <c r="E19" s="43">
        <v>0</v>
      </c>
      <c r="F19" s="44">
        <v>0.005</v>
      </c>
      <c r="G19" s="45">
        <f aca="true" t="shared" si="0" ref="G19:G40">$G$14*F19</f>
        <v>0.00010000000000000009</v>
      </c>
      <c r="H19" s="46">
        <f aca="true" t="shared" si="1" ref="H19:H40">$H$14*F19</f>
        <v>0.10000000000000009</v>
      </c>
      <c r="I19" s="47">
        <f>D19+G19</f>
        <v>0.00010000000000000009</v>
      </c>
      <c r="J19" s="43">
        <f>E19+H19</f>
        <v>0.10000000000000009</v>
      </c>
      <c r="K19" s="146"/>
      <c r="L19" s="146"/>
      <c r="M19" s="146"/>
      <c r="N19" s="146"/>
      <c r="O19" s="146"/>
      <c r="P19" s="146"/>
      <c r="Q19" s="146"/>
    </row>
    <row r="20" spans="1:17" ht="14.25" customHeight="1">
      <c r="A20" s="48" t="s">
        <v>38</v>
      </c>
      <c r="B20" s="49">
        <v>75070</v>
      </c>
      <c r="C20" s="41">
        <f>LOOKUP($B$10,$C$48:$F$48,C54:F54)</f>
        <v>0.0043</v>
      </c>
      <c r="D20" s="50">
        <f>$D$14*C20</f>
        <v>0.00258</v>
      </c>
      <c r="E20" s="51">
        <f>$E$14*C20</f>
        <v>2.58</v>
      </c>
      <c r="F20" s="52">
        <v>0</v>
      </c>
      <c r="G20" s="53">
        <f t="shared" si="0"/>
        <v>0</v>
      </c>
      <c r="H20" s="54">
        <f t="shared" si="1"/>
        <v>0</v>
      </c>
      <c r="I20" s="55">
        <f>D20+G20</f>
        <v>0.00258</v>
      </c>
      <c r="J20" s="56">
        <f>E20+H20</f>
        <v>2.58</v>
      </c>
      <c r="K20" s="146"/>
      <c r="L20" s="146"/>
      <c r="M20" s="146"/>
      <c r="N20" s="146"/>
      <c r="O20" s="146"/>
      <c r="P20" s="146"/>
      <c r="Q20" s="146"/>
    </row>
    <row r="21" spans="1:17" ht="12.75">
      <c r="A21" s="57" t="s">
        <v>39</v>
      </c>
      <c r="B21" s="49">
        <v>107028</v>
      </c>
      <c r="C21" s="41">
        <f>LOOKUP($B$10,$C$48:$F$48,C55:F55)</f>
        <v>0.0027</v>
      </c>
      <c r="D21" s="50">
        <f>$D$14*C21</f>
        <v>0.0016200000000000001</v>
      </c>
      <c r="E21" s="51">
        <f>$E$14*C21</f>
        <v>1.62</v>
      </c>
      <c r="F21" s="52">
        <v>0</v>
      </c>
      <c r="G21" s="53">
        <f t="shared" si="0"/>
        <v>0</v>
      </c>
      <c r="H21" s="54">
        <f t="shared" si="1"/>
        <v>0</v>
      </c>
      <c r="I21" s="55">
        <f aca="true" t="shared" si="2" ref="I21:J40">D21+G21</f>
        <v>0.0016200000000000001</v>
      </c>
      <c r="J21" s="56">
        <f t="shared" si="2"/>
        <v>1.62</v>
      </c>
      <c r="K21" s="146"/>
      <c r="L21" s="146"/>
      <c r="M21" s="146"/>
      <c r="N21" s="146"/>
      <c r="O21" s="146"/>
      <c r="P21" s="146"/>
      <c r="Q21" s="146"/>
    </row>
    <row r="22" spans="1:17" ht="12.75">
      <c r="A22" s="58" t="s">
        <v>40</v>
      </c>
      <c r="B22" s="49">
        <v>7664417</v>
      </c>
      <c r="C22" s="41" t="s">
        <v>37</v>
      </c>
      <c r="D22" s="42">
        <v>0</v>
      </c>
      <c r="E22" s="56">
        <v>0</v>
      </c>
      <c r="F22" s="59">
        <v>0.24</v>
      </c>
      <c r="G22" s="60">
        <f t="shared" si="0"/>
        <v>0.004800000000000004</v>
      </c>
      <c r="H22" s="61">
        <f t="shared" si="1"/>
        <v>4.800000000000004</v>
      </c>
      <c r="I22" s="55">
        <f t="shared" si="2"/>
        <v>0.004800000000000004</v>
      </c>
      <c r="J22" s="56">
        <f t="shared" si="2"/>
        <v>4.800000000000004</v>
      </c>
      <c r="K22" s="146"/>
      <c r="L22" s="146"/>
      <c r="M22" s="146"/>
      <c r="N22" s="146"/>
      <c r="O22" s="146"/>
      <c r="P22" s="146"/>
      <c r="Q22" s="146"/>
    </row>
    <row r="23" spans="1:17" ht="12.75">
      <c r="A23" s="57" t="s">
        <v>41</v>
      </c>
      <c r="B23" s="49">
        <v>71432</v>
      </c>
      <c r="C23" s="41">
        <f>LOOKUP($B$10,$C$48:$F$48,C57:F57)</f>
        <v>0.008</v>
      </c>
      <c r="D23" s="50">
        <f>$D$14*C23</f>
        <v>0.0048</v>
      </c>
      <c r="E23" s="51">
        <f>$E$14*C23</f>
        <v>4.8</v>
      </c>
      <c r="F23" s="52">
        <v>0</v>
      </c>
      <c r="G23" s="53">
        <f t="shared" si="0"/>
        <v>0</v>
      </c>
      <c r="H23" s="54">
        <f t="shared" si="1"/>
        <v>0</v>
      </c>
      <c r="I23" s="55">
        <f t="shared" si="2"/>
        <v>0.0048</v>
      </c>
      <c r="J23" s="56">
        <f t="shared" si="2"/>
        <v>4.8</v>
      </c>
      <c r="K23" s="146"/>
      <c r="L23" s="146"/>
      <c r="M23" s="146"/>
      <c r="N23" s="146"/>
      <c r="O23" s="146"/>
      <c r="P23" s="146"/>
      <c r="Q23" s="146"/>
    </row>
    <row r="24" spans="1:17" ht="12.75">
      <c r="A24" s="57" t="s">
        <v>42</v>
      </c>
      <c r="B24" s="49">
        <v>108907</v>
      </c>
      <c r="C24" s="41" t="s">
        <v>37</v>
      </c>
      <c r="D24" s="42">
        <v>0</v>
      </c>
      <c r="E24" s="56">
        <v>0</v>
      </c>
      <c r="F24" s="59">
        <v>0.01</v>
      </c>
      <c r="G24" s="60">
        <f t="shared" si="0"/>
        <v>0.00020000000000000017</v>
      </c>
      <c r="H24" s="61">
        <f t="shared" si="1"/>
        <v>0.20000000000000018</v>
      </c>
      <c r="I24" s="55">
        <f t="shared" si="2"/>
        <v>0.00020000000000000017</v>
      </c>
      <c r="J24" s="56">
        <f t="shared" si="2"/>
        <v>0.20000000000000018</v>
      </c>
      <c r="K24" s="146"/>
      <c r="L24" s="146"/>
      <c r="M24" s="146"/>
      <c r="N24" s="146"/>
      <c r="O24" s="146"/>
      <c r="P24" s="146"/>
      <c r="Q24" s="146"/>
    </row>
    <row r="25" spans="1:17" ht="12.75">
      <c r="A25" s="57" t="s">
        <v>43</v>
      </c>
      <c r="B25" s="49">
        <v>106467</v>
      </c>
      <c r="C25" s="41" t="s">
        <v>37</v>
      </c>
      <c r="D25" s="42">
        <v>0</v>
      </c>
      <c r="E25" s="56">
        <v>0</v>
      </c>
      <c r="F25" s="59">
        <v>0.09</v>
      </c>
      <c r="G25" s="60">
        <f t="shared" si="0"/>
        <v>0.0018000000000000015</v>
      </c>
      <c r="H25" s="61">
        <f t="shared" si="1"/>
        <v>1.8000000000000016</v>
      </c>
      <c r="I25" s="55">
        <f t="shared" si="2"/>
        <v>0.0018000000000000015</v>
      </c>
      <c r="J25" s="56">
        <f t="shared" si="2"/>
        <v>1.8000000000000016</v>
      </c>
      <c r="K25" s="146"/>
      <c r="L25" s="146"/>
      <c r="M25" s="146"/>
      <c r="N25" s="146"/>
      <c r="O25" s="146"/>
      <c r="P25" s="146"/>
      <c r="Q25" s="146"/>
    </row>
    <row r="26" spans="1:17" ht="12.75">
      <c r="A26" s="57" t="s">
        <v>44</v>
      </c>
      <c r="B26" s="49">
        <v>100414</v>
      </c>
      <c r="C26" s="41">
        <f>LOOKUP($B$10,$C$48:$F$48,C60:F60)</f>
        <v>0.0095</v>
      </c>
      <c r="D26" s="50">
        <f>$D$14*C26</f>
        <v>0.005699999999999999</v>
      </c>
      <c r="E26" s="51">
        <f>$E$14*C26</f>
        <v>5.7</v>
      </c>
      <c r="F26" s="59">
        <v>0.05</v>
      </c>
      <c r="G26" s="60">
        <f t="shared" si="0"/>
        <v>0.0010000000000000009</v>
      </c>
      <c r="H26" s="61">
        <f t="shared" si="1"/>
        <v>1.0000000000000009</v>
      </c>
      <c r="I26" s="55">
        <f t="shared" si="2"/>
        <v>0.0067</v>
      </c>
      <c r="J26" s="56">
        <f t="shared" si="2"/>
        <v>6.700000000000001</v>
      </c>
      <c r="K26" s="146"/>
      <c r="L26" s="146"/>
      <c r="M26" s="146"/>
      <c r="N26" s="146"/>
      <c r="O26" s="146"/>
      <c r="P26" s="146"/>
      <c r="Q26" s="146"/>
    </row>
    <row r="27" spans="1:17" ht="12.75">
      <c r="A27" s="57" t="s">
        <v>45</v>
      </c>
      <c r="B27" s="49">
        <v>107062</v>
      </c>
      <c r="C27" s="41" t="s">
        <v>37</v>
      </c>
      <c r="D27" s="42">
        <v>0</v>
      </c>
      <c r="E27" s="56">
        <v>0</v>
      </c>
      <c r="F27" s="59">
        <v>0.07</v>
      </c>
      <c r="G27" s="60">
        <f t="shared" si="0"/>
        <v>0.0014000000000000013</v>
      </c>
      <c r="H27" s="61">
        <f t="shared" si="1"/>
        <v>1.4000000000000015</v>
      </c>
      <c r="I27" s="55">
        <f t="shared" si="2"/>
        <v>0.0014000000000000013</v>
      </c>
      <c r="J27" s="56">
        <f t="shared" si="2"/>
        <v>1.4000000000000015</v>
      </c>
      <c r="K27" s="146"/>
      <c r="L27" s="146"/>
      <c r="M27" s="146"/>
      <c r="N27" s="146"/>
      <c r="O27" s="146"/>
      <c r="P27" s="146"/>
      <c r="Q27" s="146"/>
    </row>
    <row r="28" spans="1:17" ht="12.75">
      <c r="A28" s="57" t="s">
        <v>46</v>
      </c>
      <c r="B28" s="49">
        <v>50000</v>
      </c>
      <c r="C28" s="41">
        <f>LOOKUP($B$10,$C$48:$F$48,C62:F62)</f>
        <v>0.017</v>
      </c>
      <c r="D28" s="50">
        <f>$D$14*C28</f>
        <v>0.0102</v>
      </c>
      <c r="E28" s="51">
        <f>$E$14*C28</f>
        <v>10.200000000000001</v>
      </c>
      <c r="F28" s="52">
        <v>0</v>
      </c>
      <c r="G28" s="53">
        <f t="shared" si="0"/>
        <v>0</v>
      </c>
      <c r="H28" s="54">
        <f t="shared" si="1"/>
        <v>0</v>
      </c>
      <c r="I28" s="55">
        <f t="shared" si="2"/>
        <v>0.0102</v>
      </c>
      <c r="J28" s="56">
        <f t="shared" si="2"/>
        <v>10.200000000000001</v>
      </c>
      <c r="K28" s="146"/>
      <c r="L28" s="146"/>
      <c r="M28" s="146"/>
      <c r="N28" s="146"/>
      <c r="O28" s="146"/>
      <c r="P28" s="146"/>
      <c r="Q28" s="146"/>
    </row>
    <row r="29" spans="1:17" ht="12.75">
      <c r="A29" s="57" t="s">
        <v>47</v>
      </c>
      <c r="B29" s="49">
        <v>110543</v>
      </c>
      <c r="C29" s="41">
        <f>LOOKUP($B$10,$C$48:$F$48,C63:F63)</f>
        <v>0.0063</v>
      </c>
      <c r="D29" s="50">
        <f>$D$14*C29</f>
        <v>0.00378</v>
      </c>
      <c r="E29" s="51">
        <f>$E$14*C29</f>
        <v>3.7800000000000002</v>
      </c>
      <c r="F29" s="52">
        <v>0</v>
      </c>
      <c r="G29" s="53">
        <f t="shared" si="0"/>
        <v>0</v>
      </c>
      <c r="H29" s="54">
        <f t="shared" si="1"/>
        <v>0</v>
      </c>
      <c r="I29" s="55">
        <f t="shared" si="2"/>
        <v>0.00378</v>
      </c>
      <c r="J29" s="56">
        <f t="shared" si="2"/>
        <v>3.7800000000000002</v>
      </c>
      <c r="K29" s="146"/>
      <c r="L29" s="146"/>
      <c r="M29" s="146"/>
      <c r="N29" s="146"/>
      <c r="O29" s="146"/>
      <c r="P29" s="146"/>
      <c r="Q29" s="146"/>
    </row>
    <row r="30" spans="1:17" ht="12.75">
      <c r="A30" s="57" t="s">
        <v>48</v>
      </c>
      <c r="B30" s="49">
        <v>7647010</v>
      </c>
      <c r="C30" s="41" t="s">
        <v>37</v>
      </c>
      <c r="D30" s="42">
        <v>0</v>
      </c>
      <c r="E30" s="56">
        <v>0</v>
      </c>
      <c r="F30" s="59">
        <v>32.275</v>
      </c>
      <c r="G30" s="60">
        <f t="shared" si="0"/>
        <v>0.6455000000000005</v>
      </c>
      <c r="H30" s="61">
        <f t="shared" si="1"/>
        <v>645.5000000000006</v>
      </c>
      <c r="I30" s="55">
        <f t="shared" si="2"/>
        <v>0.6455000000000005</v>
      </c>
      <c r="J30" s="56">
        <f t="shared" si="2"/>
        <v>645.5000000000006</v>
      </c>
      <c r="K30" s="146"/>
      <c r="L30" s="146"/>
      <c r="M30" s="146"/>
      <c r="N30" s="146"/>
      <c r="O30" s="146"/>
      <c r="P30" s="146"/>
      <c r="Q30" s="146"/>
    </row>
    <row r="31" spans="1:17" ht="12.75">
      <c r="A31" s="57" t="s">
        <v>49</v>
      </c>
      <c r="B31" s="49">
        <v>7783064</v>
      </c>
      <c r="C31" s="41" t="s">
        <v>37</v>
      </c>
      <c r="D31" s="42">
        <v>0</v>
      </c>
      <c r="E31" s="56">
        <v>0</v>
      </c>
      <c r="F31" s="59">
        <v>1.075</v>
      </c>
      <c r="G31" s="60">
        <f t="shared" si="0"/>
        <v>0.02150000000000002</v>
      </c>
      <c r="H31" s="61">
        <f t="shared" si="1"/>
        <v>21.500000000000018</v>
      </c>
      <c r="I31" s="55">
        <f t="shared" si="2"/>
        <v>0.02150000000000002</v>
      </c>
      <c r="J31" s="56">
        <f t="shared" si="2"/>
        <v>21.500000000000018</v>
      </c>
      <c r="K31" s="146"/>
      <c r="L31" s="146"/>
      <c r="M31" s="146"/>
      <c r="N31" s="146"/>
      <c r="O31" s="146"/>
      <c r="P31" s="146"/>
      <c r="Q31" s="146"/>
    </row>
    <row r="32" spans="1:17" ht="12.75">
      <c r="A32" s="57" t="s">
        <v>50</v>
      </c>
      <c r="B32" s="49">
        <v>75092</v>
      </c>
      <c r="C32" s="41" t="s">
        <v>37</v>
      </c>
      <c r="D32" s="42">
        <v>0</v>
      </c>
      <c r="E32" s="56">
        <v>0</v>
      </c>
      <c r="F32" s="59">
        <v>0.005</v>
      </c>
      <c r="G32" s="60">
        <f t="shared" si="0"/>
        <v>0.00010000000000000009</v>
      </c>
      <c r="H32" s="61">
        <f t="shared" si="1"/>
        <v>0.10000000000000009</v>
      </c>
      <c r="I32" s="55">
        <f t="shared" si="2"/>
        <v>0.00010000000000000009</v>
      </c>
      <c r="J32" s="56">
        <f t="shared" si="2"/>
        <v>0.10000000000000009</v>
      </c>
      <c r="K32" s="146"/>
      <c r="L32" s="146"/>
      <c r="M32" s="146"/>
      <c r="N32" s="146"/>
      <c r="O32" s="146"/>
      <c r="P32" s="146"/>
      <c r="Q32" s="146"/>
    </row>
    <row r="33" spans="1:17" ht="12.75">
      <c r="A33" s="57" t="s">
        <v>51</v>
      </c>
      <c r="B33" s="49">
        <v>78933</v>
      </c>
      <c r="C33" s="41" t="s">
        <v>37</v>
      </c>
      <c r="D33" s="42">
        <v>0</v>
      </c>
      <c r="E33" s="56">
        <v>0</v>
      </c>
      <c r="F33" s="59">
        <v>0.005</v>
      </c>
      <c r="G33" s="60">
        <f t="shared" si="0"/>
        <v>0.00010000000000000009</v>
      </c>
      <c r="H33" s="61">
        <f t="shared" si="1"/>
        <v>0.10000000000000009</v>
      </c>
      <c r="I33" s="55">
        <f t="shared" si="2"/>
        <v>0.00010000000000000009</v>
      </c>
      <c r="J33" s="56">
        <f t="shared" si="2"/>
        <v>0.10000000000000009</v>
      </c>
      <c r="K33" s="146"/>
      <c r="L33" s="146"/>
      <c r="M33" s="146"/>
      <c r="N33" s="146"/>
      <c r="O33" s="146"/>
      <c r="P33" s="146"/>
      <c r="Q33" s="146"/>
    </row>
    <row r="34" spans="1:17" ht="12.75">
      <c r="A34" s="57" t="s">
        <v>52</v>
      </c>
      <c r="B34" s="49">
        <v>91203</v>
      </c>
      <c r="C34" s="41">
        <f>LOOKUP($B$10,$C$48:$F$48,C68:F68)</f>
        <v>0.0003</v>
      </c>
      <c r="D34" s="50">
        <f>$D$14*C34</f>
        <v>0.00017999999999999998</v>
      </c>
      <c r="E34" s="51">
        <f>$E$14*C34</f>
        <v>0.18</v>
      </c>
      <c r="F34" s="52">
        <v>0</v>
      </c>
      <c r="G34" s="53">
        <f t="shared" si="0"/>
        <v>0</v>
      </c>
      <c r="H34" s="54">
        <f t="shared" si="1"/>
        <v>0</v>
      </c>
      <c r="I34" s="55">
        <f t="shared" si="2"/>
        <v>0.00017999999999999998</v>
      </c>
      <c r="J34" s="56">
        <f t="shared" si="2"/>
        <v>0.18</v>
      </c>
      <c r="K34" s="146"/>
      <c r="L34" s="146"/>
      <c r="M34" s="146"/>
      <c r="N34" s="146"/>
      <c r="O34" s="146"/>
      <c r="P34" s="146"/>
      <c r="Q34" s="146"/>
    </row>
    <row r="35" spans="1:17" ht="12.75">
      <c r="A35" s="57" t="s">
        <v>53</v>
      </c>
      <c r="B35" s="49">
        <v>1151</v>
      </c>
      <c r="C35" s="41">
        <f>LOOKUP($B$10,$C$48:$F$48,C69:F69)</f>
        <v>0.00010000000000000005</v>
      </c>
      <c r="D35" s="50">
        <f>$D$14*C35</f>
        <v>6.000000000000002E-05</v>
      </c>
      <c r="E35" s="51">
        <f>$E$14*C35</f>
        <v>0.060000000000000026</v>
      </c>
      <c r="F35" s="52">
        <v>0</v>
      </c>
      <c r="G35" s="53">
        <f t="shared" si="0"/>
        <v>0</v>
      </c>
      <c r="H35" s="54">
        <f t="shared" si="1"/>
        <v>0</v>
      </c>
      <c r="I35" s="55">
        <f t="shared" si="2"/>
        <v>6.000000000000002E-05</v>
      </c>
      <c r="J35" s="56">
        <f t="shared" si="2"/>
        <v>0.060000000000000026</v>
      </c>
      <c r="K35" s="146"/>
      <c r="L35" s="146"/>
      <c r="M35" s="146"/>
      <c r="N35" s="146"/>
      <c r="O35" s="146"/>
      <c r="P35" s="146"/>
      <c r="Q35" s="146"/>
    </row>
    <row r="36" spans="1:17" ht="12.75">
      <c r="A36" s="57" t="s">
        <v>54</v>
      </c>
      <c r="B36" s="49">
        <v>127184</v>
      </c>
      <c r="C36" s="41" t="s">
        <v>37</v>
      </c>
      <c r="D36" s="42">
        <v>0</v>
      </c>
      <c r="E36" s="56">
        <v>0</v>
      </c>
      <c r="F36" s="59">
        <v>0.025</v>
      </c>
      <c r="G36" s="60">
        <f t="shared" si="0"/>
        <v>0.0005000000000000004</v>
      </c>
      <c r="H36" s="61">
        <f t="shared" si="1"/>
        <v>0.5000000000000004</v>
      </c>
      <c r="I36" s="55">
        <f t="shared" si="2"/>
        <v>0.0005000000000000004</v>
      </c>
      <c r="J36" s="56">
        <f t="shared" si="2"/>
        <v>0.5000000000000004</v>
      </c>
      <c r="K36" s="146"/>
      <c r="L36" s="146"/>
      <c r="M36" s="146"/>
      <c r="N36" s="146"/>
      <c r="O36" s="146"/>
      <c r="P36" s="146"/>
      <c r="Q36" s="146"/>
    </row>
    <row r="37" spans="1:17" ht="12.75">
      <c r="A37" s="57" t="s">
        <v>55</v>
      </c>
      <c r="B37" s="49">
        <v>115071</v>
      </c>
      <c r="C37" s="41">
        <f>LOOKUP($B$10,$C$48:$F$48,C71:F71)</f>
        <v>0.731</v>
      </c>
      <c r="D37" s="50">
        <f>$D$14*C37</f>
        <v>0.4386</v>
      </c>
      <c r="E37" s="51">
        <f>$E$14*C37</f>
        <v>438.59999999999997</v>
      </c>
      <c r="F37" s="52">
        <v>0</v>
      </c>
      <c r="G37" s="53">
        <f t="shared" si="0"/>
        <v>0</v>
      </c>
      <c r="H37" s="54">
        <f t="shared" si="1"/>
        <v>0</v>
      </c>
      <c r="I37" s="55">
        <f t="shared" si="2"/>
        <v>0.4386</v>
      </c>
      <c r="J37" s="56">
        <f t="shared" si="2"/>
        <v>438.59999999999997</v>
      </c>
      <c r="K37" s="146"/>
      <c r="L37" s="146"/>
      <c r="M37" s="146"/>
      <c r="N37" s="146"/>
      <c r="O37" s="146"/>
      <c r="P37" s="146"/>
      <c r="Q37" s="146"/>
    </row>
    <row r="38" spans="1:17" ht="12.75">
      <c r="A38" s="57" t="s">
        <v>56</v>
      </c>
      <c r="B38" s="49">
        <v>108883</v>
      </c>
      <c r="C38" s="41">
        <f>LOOKUP($B$10,$C$48:$F$48,C72:F72)</f>
        <v>0.0366</v>
      </c>
      <c r="D38" s="50">
        <f>$D$14*C38</f>
        <v>0.02196</v>
      </c>
      <c r="E38" s="51">
        <f>$E$14*C38</f>
        <v>21.96</v>
      </c>
      <c r="F38" s="52">
        <v>0</v>
      </c>
      <c r="G38" s="53">
        <f t="shared" si="0"/>
        <v>0</v>
      </c>
      <c r="H38" s="54">
        <f t="shared" si="1"/>
        <v>0</v>
      </c>
      <c r="I38" s="55">
        <f t="shared" si="2"/>
        <v>0.02196</v>
      </c>
      <c r="J38" s="56">
        <f t="shared" si="2"/>
        <v>21.96</v>
      </c>
      <c r="K38" s="146"/>
      <c r="L38" s="146"/>
      <c r="M38" s="146"/>
      <c r="N38" s="146"/>
      <c r="O38" s="146"/>
      <c r="P38" s="146"/>
      <c r="Q38" s="146"/>
    </row>
    <row r="39" spans="1:17" ht="12.75">
      <c r="A39" s="57" t="s">
        <v>57</v>
      </c>
      <c r="B39" s="49">
        <v>79016</v>
      </c>
      <c r="C39" s="41" t="s">
        <v>37</v>
      </c>
      <c r="D39" s="42">
        <v>0</v>
      </c>
      <c r="E39" s="56">
        <v>0</v>
      </c>
      <c r="F39" s="59">
        <v>0.015</v>
      </c>
      <c r="G39" s="60">
        <f t="shared" si="0"/>
        <v>0.00030000000000000024</v>
      </c>
      <c r="H39" s="61">
        <f t="shared" si="1"/>
        <v>0.30000000000000027</v>
      </c>
      <c r="I39" s="55">
        <f t="shared" si="2"/>
        <v>0.00030000000000000024</v>
      </c>
      <c r="J39" s="56">
        <f t="shared" si="2"/>
        <v>0.30000000000000027</v>
      </c>
      <c r="K39" s="146"/>
      <c r="L39" s="146"/>
      <c r="M39" s="146"/>
      <c r="N39" s="146"/>
      <c r="O39" s="146"/>
      <c r="P39" s="146"/>
      <c r="Q39" s="146"/>
    </row>
    <row r="40" spans="1:17" ht="13.5" thickBot="1">
      <c r="A40" s="62" t="s">
        <v>58</v>
      </c>
      <c r="B40" s="63">
        <v>1330207</v>
      </c>
      <c r="C40" s="64">
        <f>LOOKUP($B$10,$C$48:$F$48,C74:F74)</f>
        <v>0.0272</v>
      </c>
      <c r="D40" s="65">
        <f>$D$14*C40</f>
        <v>0.016319999999999998</v>
      </c>
      <c r="E40" s="66">
        <f>$E$14*C40</f>
        <v>16.32</v>
      </c>
      <c r="F40" s="67">
        <v>0.225</v>
      </c>
      <c r="G40" s="68">
        <f t="shared" si="0"/>
        <v>0.004500000000000004</v>
      </c>
      <c r="H40" s="69">
        <f t="shared" si="1"/>
        <v>4.500000000000004</v>
      </c>
      <c r="I40" s="70">
        <f t="shared" si="2"/>
        <v>0.02082</v>
      </c>
      <c r="J40" s="71">
        <f t="shared" si="2"/>
        <v>20.820000000000004</v>
      </c>
      <c r="K40" s="146"/>
      <c r="L40" s="146"/>
      <c r="M40" s="146"/>
      <c r="N40" s="146"/>
      <c r="O40" s="146"/>
      <c r="P40" s="146"/>
      <c r="Q40" s="146"/>
    </row>
    <row r="41" spans="1:17" ht="12.75">
      <c r="A41" s="146"/>
      <c r="B41" s="148"/>
      <c r="C41" s="146"/>
      <c r="D41" s="146"/>
      <c r="E41" s="146"/>
      <c r="F41" s="146"/>
      <c r="G41" s="146"/>
      <c r="H41" s="146"/>
      <c r="I41" s="146"/>
      <c r="J41" s="146"/>
      <c r="K41" s="146"/>
      <c r="L41" s="146"/>
      <c r="M41" s="146"/>
      <c r="N41" s="146"/>
      <c r="O41" s="146"/>
      <c r="P41" s="146"/>
      <c r="Q41" s="146"/>
    </row>
    <row r="42" spans="1:17" ht="12.75">
      <c r="A42" s="72" t="s">
        <v>59</v>
      </c>
      <c r="B42" s="40"/>
      <c r="C42" s="73"/>
      <c r="D42" s="73"/>
      <c r="E42" s="73"/>
      <c r="F42" s="73"/>
      <c r="G42" s="73"/>
      <c r="H42" s="73"/>
      <c r="I42" s="73"/>
      <c r="J42" s="73"/>
      <c r="K42" s="74"/>
      <c r="L42" s="74"/>
      <c r="M42" s="74"/>
      <c r="N42" s="75"/>
      <c r="O42" s="146"/>
      <c r="P42" s="146"/>
      <c r="Q42" s="146"/>
    </row>
    <row r="43" spans="1:17" ht="12.75" customHeight="1">
      <c r="A43" s="113" t="s">
        <v>65</v>
      </c>
      <c r="B43" s="114"/>
      <c r="C43" s="114"/>
      <c r="D43" s="114"/>
      <c r="E43" s="114"/>
      <c r="F43" s="114"/>
      <c r="G43" s="114"/>
      <c r="H43" s="114"/>
      <c r="I43" s="114"/>
      <c r="J43" s="114"/>
      <c r="K43" s="114"/>
      <c r="L43" s="114"/>
      <c r="M43" s="114"/>
      <c r="N43" s="115"/>
      <c r="O43" s="146"/>
      <c r="P43" s="146"/>
      <c r="Q43" s="146"/>
    </row>
    <row r="44" spans="1:17" ht="16.5" customHeight="1">
      <c r="A44" s="116"/>
      <c r="B44" s="117"/>
      <c r="C44" s="117"/>
      <c r="D44" s="117"/>
      <c r="E44" s="117"/>
      <c r="F44" s="117"/>
      <c r="G44" s="117"/>
      <c r="H44" s="117"/>
      <c r="I44" s="117"/>
      <c r="J44" s="117"/>
      <c r="K44" s="117"/>
      <c r="L44" s="117"/>
      <c r="M44" s="117"/>
      <c r="N44" s="118"/>
      <c r="O44" s="146"/>
      <c r="P44" s="146"/>
      <c r="Q44" s="146"/>
    </row>
    <row r="45" spans="1:17" ht="16.5" customHeight="1">
      <c r="A45" s="119"/>
      <c r="B45" s="120"/>
      <c r="C45" s="120"/>
      <c r="D45" s="120"/>
      <c r="E45" s="120"/>
      <c r="F45" s="120"/>
      <c r="G45" s="120"/>
      <c r="H45" s="120"/>
      <c r="I45" s="120"/>
      <c r="J45" s="120"/>
      <c r="K45" s="120"/>
      <c r="L45" s="120"/>
      <c r="M45" s="120"/>
      <c r="N45" s="121"/>
      <c r="O45" s="146"/>
      <c r="P45" s="146"/>
      <c r="Q45" s="146"/>
    </row>
    <row r="46" spans="1:17" ht="13.5" thickBot="1">
      <c r="A46" s="146"/>
      <c r="B46" s="148"/>
      <c r="C46" s="146"/>
      <c r="D46" s="146"/>
      <c r="E46" s="146"/>
      <c r="F46" s="146"/>
      <c r="G46" s="146"/>
      <c r="H46" s="146"/>
      <c r="I46" s="146"/>
      <c r="J46" s="146"/>
      <c r="K46" s="146"/>
      <c r="L46" s="146"/>
      <c r="M46" s="146"/>
      <c r="N46" s="146"/>
      <c r="O46" s="146"/>
      <c r="P46" s="146"/>
      <c r="Q46" s="146"/>
    </row>
    <row r="47" spans="1:17" ht="39" thickBot="1">
      <c r="A47" s="76"/>
      <c r="B47" s="77"/>
      <c r="C47" s="78" t="s">
        <v>14</v>
      </c>
      <c r="D47" s="79" t="s">
        <v>16</v>
      </c>
      <c r="E47" s="79" t="s">
        <v>60</v>
      </c>
      <c r="F47" s="80" t="s">
        <v>19</v>
      </c>
      <c r="G47" s="146"/>
      <c r="H47" s="146"/>
      <c r="I47" s="146"/>
      <c r="J47" s="146"/>
      <c r="K47" s="146"/>
      <c r="L47" s="146"/>
      <c r="M47" s="146"/>
      <c r="N47" s="146"/>
      <c r="O47" s="146"/>
      <c r="P47" s="146"/>
      <c r="Q47" s="146"/>
    </row>
    <row r="48" spans="1:17" ht="13.5" thickBot="1">
      <c r="A48" s="8"/>
      <c r="B48" s="81"/>
      <c r="C48" s="82">
        <v>1</v>
      </c>
      <c r="D48" s="83">
        <v>2</v>
      </c>
      <c r="E48" s="84">
        <v>3</v>
      </c>
      <c r="F48" s="85">
        <v>4</v>
      </c>
      <c r="G48" s="146"/>
      <c r="H48" s="146"/>
      <c r="I48" s="146"/>
      <c r="J48" s="146"/>
      <c r="K48" s="146"/>
      <c r="L48" s="146"/>
      <c r="M48" s="146"/>
      <c r="N48" s="146"/>
      <c r="O48" s="146"/>
      <c r="P48" s="146"/>
      <c r="Q48" s="146"/>
    </row>
    <row r="49" spans="1:17" ht="12.75">
      <c r="A49" s="97" t="s">
        <v>26</v>
      </c>
      <c r="B49" s="97" t="s">
        <v>27</v>
      </c>
      <c r="C49" s="102" t="s">
        <v>61</v>
      </c>
      <c r="D49" s="102" t="s">
        <v>62</v>
      </c>
      <c r="E49" s="102" t="s">
        <v>63</v>
      </c>
      <c r="F49" s="105" t="s">
        <v>64</v>
      </c>
      <c r="G49" s="146"/>
      <c r="H49" s="146"/>
      <c r="I49" s="146"/>
      <c r="J49" s="146"/>
      <c r="K49" s="146"/>
      <c r="L49" s="146"/>
      <c r="M49" s="146"/>
      <c r="N49" s="146"/>
      <c r="O49" s="146"/>
      <c r="P49" s="146"/>
      <c r="Q49" s="146"/>
    </row>
    <row r="50" spans="1:17" ht="12.75">
      <c r="A50" s="98"/>
      <c r="B50" s="100"/>
      <c r="C50" s="103"/>
      <c r="D50" s="103"/>
      <c r="E50" s="103"/>
      <c r="F50" s="106"/>
      <c r="G50" s="146"/>
      <c r="H50" s="146"/>
      <c r="I50" s="146"/>
      <c r="J50" s="146"/>
      <c r="K50" s="146"/>
      <c r="L50" s="146"/>
      <c r="M50" s="146"/>
      <c r="N50" s="146"/>
      <c r="O50" s="146"/>
      <c r="P50" s="146"/>
      <c r="Q50" s="146"/>
    </row>
    <row r="51" spans="1:17" ht="12.75">
      <c r="A51" s="98"/>
      <c r="B51" s="100"/>
      <c r="C51" s="103"/>
      <c r="D51" s="103"/>
      <c r="E51" s="103"/>
      <c r="F51" s="106"/>
      <c r="G51" s="146"/>
      <c r="H51" s="146"/>
      <c r="I51" s="146"/>
      <c r="J51" s="146"/>
      <c r="K51" s="146"/>
      <c r="L51" s="146"/>
      <c r="M51" s="146"/>
      <c r="N51" s="146"/>
      <c r="O51" s="146"/>
      <c r="P51" s="146"/>
      <c r="Q51" s="146"/>
    </row>
    <row r="52" spans="1:17" ht="24" customHeight="1">
      <c r="A52" s="99"/>
      <c r="B52" s="101"/>
      <c r="C52" s="104"/>
      <c r="D52" s="104"/>
      <c r="E52" s="104"/>
      <c r="F52" s="107"/>
      <c r="G52" s="146"/>
      <c r="H52" s="146"/>
      <c r="I52" s="146"/>
      <c r="J52" s="146"/>
      <c r="K52" s="146"/>
      <c r="L52" s="146"/>
      <c r="M52" s="146"/>
      <c r="N52" s="146"/>
      <c r="O52" s="146"/>
      <c r="P52" s="146"/>
      <c r="Q52" s="146"/>
    </row>
    <row r="53" spans="1:17" ht="12.75">
      <c r="A53" s="39" t="s">
        <v>36</v>
      </c>
      <c r="B53" s="40">
        <v>79005</v>
      </c>
      <c r="C53" s="86" t="s">
        <v>37</v>
      </c>
      <c r="D53" s="87" t="s">
        <v>37</v>
      </c>
      <c r="E53" s="87" t="s">
        <v>37</v>
      </c>
      <c r="F53" s="88" t="s">
        <v>37</v>
      </c>
      <c r="G53" s="146"/>
      <c r="H53" s="146"/>
      <c r="I53" s="146"/>
      <c r="J53" s="146"/>
      <c r="K53" s="146"/>
      <c r="L53" s="146"/>
      <c r="M53" s="146"/>
      <c r="N53" s="146"/>
      <c r="O53" s="146"/>
      <c r="P53" s="146"/>
      <c r="Q53" s="146"/>
    </row>
    <row r="54" spans="1:17" ht="12.75">
      <c r="A54" s="48" t="s">
        <v>38</v>
      </c>
      <c r="B54" s="49">
        <v>75070</v>
      </c>
      <c r="C54" s="89">
        <v>0.0043</v>
      </c>
      <c r="D54" s="87">
        <v>0.0031</v>
      </c>
      <c r="E54" s="87">
        <v>0.0009</v>
      </c>
      <c r="F54" s="90">
        <v>0.043</v>
      </c>
      <c r="G54" s="146"/>
      <c r="H54" s="146"/>
      <c r="I54" s="146"/>
      <c r="J54" s="146"/>
      <c r="K54" s="146"/>
      <c r="L54" s="146"/>
      <c r="M54" s="146"/>
      <c r="N54" s="146"/>
      <c r="O54" s="146"/>
      <c r="P54" s="146"/>
      <c r="Q54" s="146"/>
    </row>
    <row r="55" spans="1:17" ht="12.75">
      <c r="A55" s="57" t="s">
        <v>39</v>
      </c>
      <c r="B55" s="49">
        <v>107028</v>
      </c>
      <c r="C55" s="89">
        <v>0.0027</v>
      </c>
      <c r="D55" s="87">
        <v>0.0027</v>
      </c>
      <c r="E55" s="87">
        <v>0.0008</v>
      </c>
      <c r="F55" s="90">
        <v>0.01</v>
      </c>
      <c r="G55" s="146"/>
      <c r="H55" s="146"/>
      <c r="I55" s="146"/>
      <c r="J55" s="146"/>
      <c r="K55" s="146"/>
      <c r="L55" s="146"/>
      <c r="M55" s="146"/>
      <c r="N55" s="146"/>
      <c r="O55" s="146"/>
      <c r="P55" s="146"/>
      <c r="Q55" s="146"/>
    </row>
    <row r="56" spans="1:17" ht="12.75">
      <c r="A56" s="58" t="s">
        <v>40</v>
      </c>
      <c r="B56" s="49">
        <v>7664417</v>
      </c>
      <c r="C56" s="89" t="s">
        <v>37</v>
      </c>
      <c r="D56" s="89" t="s">
        <v>37</v>
      </c>
      <c r="E56" s="89" t="s">
        <v>37</v>
      </c>
      <c r="F56" s="90" t="s">
        <v>37</v>
      </c>
      <c r="G56" s="146"/>
      <c r="H56" s="146"/>
      <c r="I56" s="146"/>
      <c r="J56" s="146"/>
      <c r="K56" s="146"/>
      <c r="L56" s="146"/>
      <c r="M56" s="146"/>
      <c r="N56" s="146"/>
      <c r="O56" s="146"/>
      <c r="P56" s="146"/>
      <c r="Q56" s="146"/>
    </row>
    <row r="57" spans="1:17" ht="12.75">
      <c r="A57" s="57" t="s">
        <v>41</v>
      </c>
      <c r="B57" s="49">
        <v>71432</v>
      </c>
      <c r="C57" s="91">
        <v>0.008</v>
      </c>
      <c r="D57" s="87">
        <v>0.0058</v>
      </c>
      <c r="E57" s="87">
        <v>0.0017</v>
      </c>
      <c r="F57" s="90">
        <v>0.159</v>
      </c>
      <c r="G57" s="146"/>
      <c r="H57" s="146"/>
      <c r="I57" s="146"/>
      <c r="J57" s="146"/>
      <c r="K57" s="146"/>
      <c r="L57" s="146"/>
      <c r="M57" s="146"/>
      <c r="N57" s="146"/>
      <c r="O57" s="146"/>
      <c r="P57" s="146"/>
      <c r="Q57" s="146"/>
    </row>
    <row r="58" spans="1:17" ht="12.75">
      <c r="A58" s="57" t="s">
        <v>42</v>
      </c>
      <c r="B58" s="49">
        <v>108907</v>
      </c>
      <c r="C58" s="89" t="s">
        <v>37</v>
      </c>
      <c r="D58" s="89" t="s">
        <v>37</v>
      </c>
      <c r="E58" s="89" t="s">
        <v>37</v>
      </c>
      <c r="F58" s="90" t="s">
        <v>37</v>
      </c>
      <c r="G58" s="146"/>
      <c r="H58" s="146"/>
      <c r="I58" s="146"/>
      <c r="J58" s="146"/>
      <c r="K58" s="146"/>
      <c r="L58" s="146"/>
      <c r="M58" s="146"/>
      <c r="N58" s="146"/>
      <c r="O58" s="146"/>
      <c r="P58" s="146"/>
      <c r="Q58" s="146"/>
    </row>
    <row r="59" spans="1:17" ht="12.75">
      <c r="A59" s="57" t="s">
        <v>43</v>
      </c>
      <c r="B59" s="49">
        <v>106467</v>
      </c>
      <c r="C59" s="89" t="s">
        <v>37</v>
      </c>
      <c r="D59" s="89" t="s">
        <v>37</v>
      </c>
      <c r="E59" s="89" t="s">
        <v>37</v>
      </c>
      <c r="F59" s="90" t="s">
        <v>37</v>
      </c>
      <c r="G59" s="146"/>
      <c r="H59" s="146"/>
      <c r="I59" s="146"/>
      <c r="J59" s="146"/>
      <c r="K59" s="146"/>
      <c r="L59" s="146"/>
      <c r="M59" s="146"/>
      <c r="N59" s="146"/>
      <c r="O59" s="146"/>
      <c r="P59" s="146"/>
      <c r="Q59" s="146"/>
    </row>
    <row r="60" spans="1:17" ht="12.75">
      <c r="A60" s="57" t="s">
        <v>44</v>
      </c>
      <c r="B60" s="49">
        <v>100414</v>
      </c>
      <c r="C60" s="91">
        <v>0.0095</v>
      </c>
      <c r="D60" s="87">
        <v>0.0069</v>
      </c>
      <c r="E60" s="87">
        <v>0.002</v>
      </c>
      <c r="F60" s="90">
        <v>1.444</v>
      </c>
      <c r="G60" s="146"/>
      <c r="H60" s="146"/>
      <c r="I60" s="146"/>
      <c r="J60" s="146"/>
      <c r="K60" s="146"/>
      <c r="L60" s="146"/>
      <c r="M60" s="146"/>
      <c r="N60" s="146"/>
      <c r="O60" s="146"/>
      <c r="P60" s="146"/>
      <c r="Q60" s="146"/>
    </row>
    <row r="61" spans="1:17" ht="12.75">
      <c r="A61" s="57" t="s">
        <v>45</v>
      </c>
      <c r="B61" s="49">
        <v>107062</v>
      </c>
      <c r="C61" s="89" t="s">
        <v>37</v>
      </c>
      <c r="D61" s="89" t="s">
        <v>37</v>
      </c>
      <c r="E61" s="89" t="s">
        <v>37</v>
      </c>
      <c r="F61" s="90" t="s">
        <v>37</v>
      </c>
      <c r="G61" s="146"/>
      <c r="H61" s="146"/>
      <c r="I61" s="146"/>
      <c r="J61" s="146"/>
      <c r="K61" s="146"/>
      <c r="L61" s="146"/>
      <c r="M61" s="146"/>
      <c r="N61" s="146"/>
      <c r="O61" s="146"/>
      <c r="P61" s="146"/>
      <c r="Q61" s="146"/>
    </row>
    <row r="62" spans="1:17" ht="12.75">
      <c r="A62" s="57" t="s">
        <v>46</v>
      </c>
      <c r="B62" s="49">
        <v>50000</v>
      </c>
      <c r="C62" s="91">
        <v>0.017</v>
      </c>
      <c r="D62" s="87">
        <v>0.0123</v>
      </c>
      <c r="E62" s="87">
        <v>0.0036</v>
      </c>
      <c r="F62" s="90">
        <v>1.169</v>
      </c>
      <c r="G62" s="146"/>
      <c r="H62" s="146"/>
      <c r="I62" s="146"/>
      <c r="J62" s="146"/>
      <c r="K62" s="146"/>
      <c r="L62" s="146"/>
      <c r="M62" s="146"/>
      <c r="N62" s="146"/>
      <c r="O62" s="146"/>
      <c r="P62" s="146"/>
      <c r="Q62" s="146"/>
    </row>
    <row r="63" spans="1:17" ht="12.75">
      <c r="A63" s="57" t="s">
        <v>47</v>
      </c>
      <c r="B63" s="49">
        <v>110543</v>
      </c>
      <c r="C63" s="91">
        <v>0.0063</v>
      </c>
      <c r="D63" s="87">
        <v>0.0046</v>
      </c>
      <c r="E63" s="87">
        <v>0.0013</v>
      </c>
      <c r="F63" s="90">
        <v>0.029</v>
      </c>
      <c r="G63" s="146"/>
      <c r="H63" s="146"/>
      <c r="I63" s="146"/>
      <c r="J63" s="146"/>
      <c r="K63" s="146"/>
      <c r="L63" s="146"/>
      <c r="M63" s="146"/>
      <c r="N63" s="146"/>
      <c r="O63" s="146"/>
      <c r="P63" s="146"/>
      <c r="Q63" s="146"/>
    </row>
    <row r="64" spans="1:17" ht="12.75">
      <c r="A64" s="57" t="s">
        <v>48</v>
      </c>
      <c r="B64" s="49">
        <v>7647010</v>
      </c>
      <c r="C64" s="89" t="s">
        <v>37</v>
      </c>
      <c r="D64" s="89" t="s">
        <v>37</v>
      </c>
      <c r="E64" s="89" t="s">
        <v>37</v>
      </c>
      <c r="F64" s="90" t="s">
        <v>37</v>
      </c>
      <c r="G64" s="146"/>
      <c r="H64" s="146"/>
      <c r="I64" s="146"/>
      <c r="J64" s="146"/>
      <c r="K64" s="146"/>
      <c r="L64" s="146"/>
      <c r="M64" s="146"/>
      <c r="N64" s="146"/>
      <c r="O64" s="146"/>
      <c r="P64" s="146"/>
      <c r="Q64" s="146"/>
    </row>
    <row r="65" spans="1:17" ht="12.75">
      <c r="A65" s="57" t="s">
        <v>49</v>
      </c>
      <c r="B65" s="49">
        <v>7783064</v>
      </c>
      <c r="C65" s="89" t="s">
        <v>37</v>
      </c>
      <c r="D65" s="89" t="s">
        <v>37</v>
      </c>
      <c r="E65" s="89" t="s">
        <v>37</v>
      </c>
      <c r="F65" s="90" t="s">
        <v>37</v>
      </c>
      <c r="G65" s="146"/>
      <c r="H65" s="146"/>
      <c r="I65" s="146"/>
      <c r="J65" s="146"/>
      <c r="K65" s="146"/>
      <c r="L65" s="146"/>
      <c r="M65" s="146"/>
      <c r="N65" s="146"/>
      <c r="O65" s="146"/>
      <c r="P65" s="146"/>
      <c r="Q65" s="146"/>
    </row>
    <row r="66" spans="1:17" ht="12.75">
      <c r="A66" s="57" t="s">
        <v>50</v>
      </c>
      <c r="B66" s="49">
        <v>75092</v>
      </c>
      <c r="C66" s="89" t="s">
        <v>37</v>
      </c>
      <c r="D66" s="89" t="s">
        <v>37</v>
      </c>
      <c r="E66" s="89" t="s">
        <v>37</v>
      </c>
      <c r="F66" s="90" t="s">
        <v>37</v>
      </c>
      <c r="G66" s="146"/>
      <c r="H66" s="146"/>
      <c r="I66" s="146"/>
      <c r="J66" s="146"/>
      <c r="K66" s="146"/>
      <c r="L66" s="146"/>
      <c r="M66" s="146"/>
      <c r="N66" s="146"/>
      <c r="O66" s="146"/>
      <c r="P66" s="146"/>
      <c r="Q66" s="146"/>
    </row>
    <row r="67" spans="1:17" ht="12.75">
      <c r="A67" s="57" t="s">
        <v>51</v>
      </c>
      <c r="B67" s="49">
        <v>78933</v>
      </c>
      <c r="C67" s="89" t="s">
        <v>37</v>
      </c>
      <c r="D67" s="89" t="s">
        <v>37</v>
      </c>
      <c r="E67" s="89" t="s">
        <v>37</v>
      </c>
      <c r="F67" s="90" t="s">
        <v>37</v>
      </c>
      <c r="G67" s="146"/>
      <c r="H67" s="146"/>
      <c r="I67" s="146"/>
      <c r="J67" s="146"/>
      <c r="K67" s="146"/>
      <c r="L67" s="146"/>
      <c r="M67" s="146"/>
      <c r="N67" s="146"/>
      <c r="O67" s="146"/>
      <c r="P67" s="146"/>
      <c r="Q67" s="146"/>
    </row>
    <row r="68" spans="1:17" ht="12.75">
      <c r="A68" s="57" t="s">
        <v>52</v>
      </c>
      <c r="B68" s="49">
        <v>91203</v>
      </c>
      <c r="C68" s="89">
        <v>0.0003</v>
      </c>
      <c r="D68" s="87">
        <v>0.0003</v>
      </c>
      <c r="E68" s="87">
        <v>0.0003</v>
      </c>
      <c r="F68" s="90">
        <v>0.011</v>
      </c>
      <c r="G68" s="146"/>
      <c r="H68" s="146"/>
      <c r="I68" s="146"/>
      <c r="J68" s="146"/>
      <c r="K68" s="146"/>
      <c r="L68" s="146"/>
      <c r="M68" s="146"/>
      <c r="N68" s="146"/>
      <c r="O68" s="146"/>
      <c r="P68" s="146"/>
      <c r="Q68" s="146"/>
    </row>
    <row r="69" spans="1:17" ht="12.75">
      <c r="A69" s="57" t="s">
        <v>53</v>
      </c>
      <c r="B69" s="49">
        <v>1151</v>
      </c>
      <c r="C69" s="89">
        <v>0.00010000000000000005</v>
      </c>
      <c r="D69" s="87">
        <v>0.00010000000000000005</v>
      </c>
      <c r="E69" s="87">
        <v>0.00010000000000000005</v>
      </c>
      <c r="F69" s="90">
        <v>0.003000000000000001</v>
      </c>
      <c r="G69" s="146"/>
      <c r="H69" s="146"/>
      <c r="I69" s="146"/>
      <c r="J69" s="146"/>
      <c r="K69" s="146"/>
      <c r="L69" s="146"/>
      <c r="M69" s="146"/>
      <c r="N69" s="146"/>
      <c r="O69" s="146"/>
      <c r="P69" s="146"/>
      <c r="Q69" s="146"/>
    </row>
    <row r="70" spans="1:17" ht="12.75">
      <c r="A70" s="57" t="s">
        <v>54</v>
      </c>
      <c r="B70" s="49">
        <v>127184</v>
      </c>
      <c r="C70" s="89" t="s">
        <v>37</v>
      </c>
      <c r="D70" s="89" t="s">
        <v>37</v>
      </c>
      <c r="E70" s="89" t="s">
        <v>37</v>
      </c>
      <c r="F70" s="90" t="s">
        <v>37</v>
      </c>
      <c r="G70" s="146"/>
      <c r="H70" s="146"/>
      <c r="I70" s="146"/>
      <c r="J70" s="146"/>
      <c r="K70" s="146"/>
      <c r="L70" s="146"/>
      <c r="M70" s="146"/>
      <c r="N70" s="146"/>
      <c r="O70" s="146"/>
      <c r="P70" s="146"/>
      <c r="Q70" s="146"/>
    </row>
    <row r="71" spans="1:17" ht="12.75">
      <c r="A71" s="57" t="s">
        <v>55</v>
      </c>
      <c r="B71" s="49">
        <v>115071</v>
      </c>
      <c r="C71" s="89">
        <v>0.731</v>
      </c>
      <c r="D71" s="87">
        <v>0.53</v>
      </c>
      <c r="E71" s="87">
        <v>0.01553</v>
      </c>
      <c r="F71" s="90">
        <v>2.44</v>
      </c>
      <c r="G71" s="146"/>
      <c r="H71" s="146"/>
      <c r="I71" s="146"/>
      <c r="J71" s="146"/>
      <c r="K71" s="146"/>
      <c r="L71" s="146"/>
      <c r="M71" s="146"/>
      <c r="N71" s="146"/>
      <c r="O71" s="146"/>
      <c r="P71" s="146"/>
      <c r="Q71" s="146"/>
    </row>
    <row r="72" spans="1:17" ht="12.75">
      <c r="A72" s="57" t="s">
        <v>56</v>
      </c>
      <c r="B72" s="49">
        <v>108883</v>
      </c>
      <c r="C72" s="89">
        <v>0.0366</v>
      </c>
      <c r="D72" s="87">
        <v>0.0265</v>
      </c>
      <c r="E72" s="87">
        <v>0.0078</v>
      </c>
      <c r="F72" s="90">
        <v>0.058</v>
      </c>
      <c r="G72" s="146"/>
      <c r="H72" s="146"/>
      <c r="I72" s="146"/>
      <c r="J72" s="146"/>
      <c r="K72" s="146"/>
      <c r="L72" s="146"/>
      <c r="M72" s="146"/>
      <c r="N72" s="146"/>
      <c r="O72" s="146"/>
      <c r="P72" s="146"/>
      <c r="Q72" s="146"/>
    </row>
    <row r="73" spans="1:17" ht="12.75">
      <c r="A73" s="57" t="s">
        <v>57</v>
      </c>
      <c r="B73" s="49">
        <v>79016</v>
      </c>
      <c r="C73" s="89" t="s">
        <v>37</v>
      </c>
      <c r="D73" s="89" t="s">
        <v>37</v>
      </c>
      <c r="E73" s="89" t="s">
        <v>37</v>
      </c>
      <c r="F73" s="90" t="s">
        <v>37</v>
      </c>
      <c r="G73" s="146"/>
      <c r="H73" s="146"/>
      <c r="I73" s="146"/>
      <c r="J73" s="146"/>
      <c r="K73" s="146"/>
      <c r="L73" s="146"/>
      <c r="M73" s="146"/>
      <c r="N73" s="146"/>
      <c r="O73" s="146"/>
      <c r="P73" s="146"/>
      <c r="Q73" s="146"/>
    </row>
    <row r="74" spans="1:17" ht="13.5" thickBot="1">
      <c r="A74" s="62" t="s">
        <v>58</v>
      </c>
      <c r="B74" s="63">
        <v>1330207</v>
      </c>
      <c r="C74" s="92">
        <v>0.0272</v>
      </c>
      <c r="D74" s="92">
        <v>0.0197</v>
      </c>
      <c r="E74" s="92">
        <v>0.0058</v>
      </c>
      <c r="F74" s="93">
        <v>0.029</v>
      </c>
      <c r="G74" s="146"/>
      <c r="H74" s="146"/>
      <c r="I74" s="146"/>
      <c r="J74" s="146"/>
      <c r="K74" s="146"/>
      <c r="L74" s="146"/>
      <c r="M74" s="146"/>
      <c r="N74" s="146"/>
      <c r="O74" s="146"/>
      <c r="P74" s="146"/>
      <c r="Q74" s="146"/>
    </row>
    <row r="75" spans="1:17" ht="12.75">
      <c r="A75" s="146"/>
      <c r="B75" s="148"/>
      <c r="C75" s="146"/>
      <c r="D75" s="146"/>
      <c r="E75" s="146"/>
      <c r="F75" s="146"/>
      <c r="G75" s="146"/>
      <c r="H75" s="146"/>
      <c r="I75" s="146"/>
      <c r="J75" s="146"/>
      <c r="K75" s="146"/>
      <c r="L75" s="146"/>
      <c r="M75" s="146"/>
      <c r="N75" s="146"/>
      <c r="O75" s="146"/>
      <c r="P75" s="146"/>
      <c r="Q75" s="146"/>
    </row>
    <row r="76" spans="1:17" ht="12.75">
      <c r="A76" s="146"/>
      <c r="B76" s="148"/>
      <c r="C76" s="146"/>
      <c r="D76" s="146"/>
      <c r="E76" s="146"/>
      <c r="F76" s="146"/>
      <c r="G76" s="146"/>
      <c r="H76" s="146"/>
      <c r="I76" s="146"/>
      <c r="J76" s="146"/>
      <c r="K76" s="146"/>
      <c r="L76" s="146"/>
      <c r="M76" s="146"/>
      <c r="N76" s="146"/>
      <c r="O76" s="146"/>
      <c r="P76" s="146"/>
      <c r="Q76" s="146"/>
    </row>
  </sheetData>
  <sheetProtection/>
  <mergeCells count="24">
    <mergeCell ref="B1:H1"/>
    <mergeCell ref="B2:H2"/>
    <mergeCell ref="B3:C3"/>
    <mergeCell ref="E3:F3"/>
    <mergeCell ref="D7:H7"/>
    <mergeCell ref="D8:H12"/>
    <mergeCell ref="B14:C14"/>
    <mergeCell ref="A15:A18"/>
    <mergeCell ref="B15:B18"/>
    <mergeCell ref="C15:C18"/>
    <mergeCell ref="D15:D18"/>
    <mergeCell ref="E15:E18"/>
    <mergeCell ref="F15:F18"/>
    <mergeCell ref="G15:G18"/>
    <mergeCell ref="H15:H18"/>
    <mergeCell ref="I15:I18"/>
    <mergeCell ref="J15:J18"/>
    <mergeCell ref="A43:N45"/>
    <mergeCell ref="A49:A52"/>
    <mergeCell ref="B49:B52"/>
    <mergeCell ref="C49:C52"/>
    <mergeCell ref="D49:D52"/>
    <mergeCell ref="E49:E52"/>
    <mergeCell ref="F49:F52"/>
  </mergeCells>
  <dataValidations count="1">
    <dataValidation type="list" allowBlank="1" showInputMessage="1" showErrorMessage="1" sqref="B10">
      <formula1>$J$8:$J$11</formula1>
    </dataValidation>
  </dataValidations>
  <printOptions gridLines="1"/>
  <pageMargins left="0.75" right="0.75" top="1" bottom="1" header="0.5" footer="0.5"/>
  <pageSetup blackAndWhite="1" fitToHeight="1" fitToWidth="1" horizontalDpi="600" verticalDpi="600" orientation="landscape" scale="5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SJVAPCD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Cegielski</dc:creator>
  <cp:keywords/>
  <dc:description/>
  <cp:lastModifiedBy>Matthew Cegielski</cp:lastModifiedBy>
  <dcterms:created xsi:type="dcterms:W3CDTF">2015-03-16T20:51:28Z</dcterms:created>
  <dcterms:modified xsi:type="dcterms:W3CDTF">2018-11-16T21:32:07Z</dcterms:modified>
  <cp:category/>
  <cp:version/>
  <cp:contentType/>
  <cp:contentStatus/>
</cp:coreProperties>
</file>