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5" windowWidth="2580" windowHeight="8730" activeTab="0"/>
  </bookViews>
  <sheets>
    <sheet name="Landfill Ext Comb det" sheetId="1" r:id="rId1"/>
  </sheets>
  <definedNames>
    <definedName name="_xlnm.Print_Area" localSheetId="0">'Landfill Ext Comb det'!$A$1:$K$80</definedName>
  </definedNames>
  <calcPr fullCalcOnLoad="1"/>
</workbook>
</file>

<file path=xl/comments1.xml><?xml version="1.0" encoding="utf-8"?>
<comments xmlns="http://schemas.openxmlformats.org/spreadsheetml/2006/main">
  <authors>
    <author>Matthew Cegielski</author>
  </authors>
  <commentList>
    <comment ref="A67" authorId="0">
      <text>
        <r>
          <rPr>
            <b/>
            <sz val="8"/>
            <rFont val="Tahoma"/>
            <family val="2"/>
          </rPr>
          <t>Matthew Cegielski:</t>
        </r>
        <r>
          <rPr>
            <sz val="8"/>
            <rFont val="Tahoma"/>
            <family val="2"/>
          </rPr>
          <t xml:space="preserve">
Considered compound to be all para isomer</t>
        </r>
      </text>
    </comment>
  </commentList>
</comments>
</file>

<file path=xl/sharedStrings.xml><?xml version="1.0" encoding="utf-8"?>
<sst xmlns="http://schemas.openxmlformats.org/spreadsheetml/2006/main" count="296" uniqueCount="124">
  <si>
    <t>Name</t>
  </si>
  <si>
    <t>Landfill Gas External Combustion Detailed</t>
  </si>
  <si>
    <t>Applicability</t>
  </si>
  <si>
    <t>Use this spreadsheet for Landfill Gas-External Combustion for additional refinement beyond the default spreadsheet and when the methane % and destruction efficiency are known. Entries required in yellow areas, output in grey areas.</t>
  </si>
  <si>
    <t>Author or updater</t>
  </si>
  <si>
    <t>Matthew Cegielski</t>
  </si>
  <si>
    <t>Last Update</t>
  </si>
  <si>
    <t>Facility:</t>
  </si>
  <si>
    <t>ID#:</t>
  </si>
  <si>
    <t>Project #:</t>
  </si>
  <si>
    <t>MMscf /hr</t>
  </si>
  <si>
    <t>MMscf/yr</t>
  </si>
  <si>
    <t xml:space="preserve">Formula </t>
  </si>
  <si>
    <t>Landfill Gas Rate</t>
  </si>
  <si>
    <t>Enter the Landfill Gas rate (if unknown divide the MMBtu/hr rating by a 1,000 to convert to MMscf. Then multiply by 8760 hours/yr to get the yearly value) and enter the % methane in whole numbers, default is 55. Choose the equipment type from the drop down. Enter the Non Methane Hydrocarbon (NMHC) destruction efficiency in whole numbers, default is 98. Emissions are the result of the multiplication of the Methane Rates, Uncombusted Landfill Gas rates and their Emission Factors.</t>
  </si>
  <si>
    <t>Equip &amp;Rating</t>
  </si>
  <si>
    <t>Methane %</t>
  </si>
  <si>
    <t>&lt;10 MMBTU/hr</t>
  </si>
  <si>
    <t>Equipment type</t>
  </si>
  <si>
    <t>10-100 MMBTU/hr</t>
  </si>
  <si>
    <t>&gt; 100 MMBTU/hr</t>
  </si>
  <si>
    <t>NMHC % Destruction</t>
  </si>
  <si>
    <t>Flare</t>
  </si>
  <si>
    <t xml:space="preserve">  MMscf/hr</t>
  </si>
  <si>
    <t xml:space="preserve">        MMscf/yr</t>
  </si>
  <si>
    <t xml:space="preserve"> MMscf/hr</t>
  </si>
  <si>
    <t xml:space="preserve"> MMscf/Yr</t>
  </si>
  <si>
    <t>Landfill Gas Methane Rate</t>
  </si>
  <si>
    <t>Uncombusted Landfill Gas Rate</t>
  </si>
  <si>
    <t xml:space="preserve">Substance </t>
  </si>
  <si>
    <t>CAS#</t>
  </si>
  <si>
    <t>Methane Combustion Emission Factor         lbs/ MMscf</t>
  </si>
  <si>
    <t>Methane Comb LB/HR</t>
  </si>
  <si>
    <t xml:space="preserve"> Methane Comb LB/YR</t>
  </si>
  <si>
    <t>**Landfill Gas Emission Factor         lbs/ MMscf</t>
  </si>
  <si>
    <t>Landfill Gas  LB/HR</t>
  </si>
  <si>
    <t>Landfill Gas LB/YR</t>
  </si>
  <si>
    <t>Total LB/HR</t>
  </si>
  <si>
    <t>Total LB/YR</t>
  </si>
  <si>
    <t>1,1,2,2-Tetrachloroethane</t>
  </si>
  <si>
    <t>~</t>
  </si>
  <si>
    <t>1,1,2-Trichloroethane</t>
  </si>
  <si>
    <t>1,1-Dichloroethane</t>
  </si>
  <si>
    <t>1,2,4-Trichlorobenzene</t>
  </si>
  <si>
    <t>1,2,4-Trimethylbenzene</t>
  </si>
  <si>
    <t>1,2-Dichloroethylene</t>
  </si>
  <si>
    <t>1,3-Butadiene</t>
  </si>
  <si>
    <t>1,4-Dioxane</t>
  </si>
  <si>
    <t>2,2,4-Trimethylpentane</t>
  </si>
  <si>
    <t>Acetaldehyde</t>
  </si>
  <si>
    <t>Acetonitrile</t>
  </si>
  <si>
    <t>Acrolein</t>
  </si>
  <si>
    <t>Benzene</t>
  </si>
  <si>
    <t>Benzyl Chloride</t>
  </si>
  <si>
    <t>Bromodichloromethane</t>
  </si>
  <si>
    <t>Bromoform (Tribromomethane)</t>
  </si>
  <si>
    <t>Carbon disulfide</t>
  </si>
  <si>
    <t>Carbon Monoxide</t>
  </si>
  <si>
    <t>Carbon Tetrachloride</t>
  </si>
  <si>
    <t>Carbonyl sulfide</t>
  </si>
  <si>
    <t>Chlorinated Fluorocarbon {CFC-113}</t>
  </si>
  <si>
    <t>Chlorobenzene</t>
  </si>
  <si>
    <t>Chlorodibromomethane</t>
  </si>
  <si>
    <t>Chlorodifluoromethane (Freon 22)</t>
  </si>
  <si>
    <t>Cumene (Isopropylbenzene)</t>
  </si>
  <si>
    <t>Cyclohexane</t>
  </si>
  <si>
    <t>Dichlorodifluoromethene (Freon 12)</t>
  </si>
  <si>
    <t>Ethyl Benzene</t>
  </si>
  <si>
    <t>Ethyl chloride (Chloroethane)</t>
  </si>
  <si>
    <t>Ethylene dibromide (EDB)</t>
  </si>
  <si>
    <t>Ethylene Dichloride</t>
  </si>
  <si>
    <t>Formaldehyde</t>
  </si>
  <si>
    <t>Hexachlorobutadiene</t>
  </si>
  <si>
    <t>Hexane</t>
  </si>
  <si>
    <t>Hydrogen sulfide</t>
  </si>
  <si>
    <t>Isoprene, except from vegetative emission sources</t>
  </si>
  <si>
    <t>Isopropyl Alcohol</t>
  </si>
  <si>
    <t>Mercury</t>
  </si>
  <si>
    <t>Methyl Bromide (Bromomethane)</t>
  </si>
  <si>
    <t>Methyl Chloride (Chloromethane)</t>
  </si>
  <si>
    <t>Methyl Chloroform (1,1,1 Trichloroethane)</t>
  </si>
  <si>
    <t>Methyl Ethyl Ketone (MEK, 2-Butanone)</t>
  </si>
  <si>
    <t>Methyl isobutyl ketone (MIBK,Hexone)</t>
  </si>
  <si>
    <t xml:space="preserve">Methyl tert-butyl ether (MTBE) </t>
  </si>
  <si>
    <t>Methylene bromide (Dibromomethane)</t>
  </si>
  <si>
    <t>Methylene chloride (Dichloromethane)</t>
  </si>
  <si>
    <t>Naphthalene</t>
  </si>
  <si>
    <t>PAH's</t>
  </si>
  <si>
    <t>p-Dichlorobenzene</t>
  </si>
  <si>
    <t>Perchloroethylene (Tetrachloroethene)</t>
  </si>
  <si>
    <t>Propylene</t>
  </si>
  <si>
    <t>Styrene (Vinylbenzene)</t>
  </si>
  <si>
    <t>Toluene</t>
  </si>
  <si>
    <t>Trichloroethylene</t>
  </si>
  <si>
    <t>Vinyl chloride</t>
  </si>
  <si>
    <t>Vinylidene Chloride</t>
  </si>
  <si>
    <t>Xylenes</t>
  </si>
  <si>
    <t>References:</t>
  </si>
  <si>
    <t>Greater than 100 MMBTU/hr</t>
  </si>
  <si>
    <t>&lt;10 MMBTU/hr Emission Factor         lbs/ MMscf</t>
  </si>
  <si>
    <t>10-100 MMBTU/hr Emission Factor         lbs/ MMscf</t>
  </si>
  <si>
    <t>&gt;100 MMBTU/hr Emission Factor         lbs/ MMscf</t>
  </si>
  <si>
    <t>Flare Emission Factor         lbs/ MMscf</t>
  </si>
  <si>
    <t>2-Chlorophenol</t>
  </si>
  <si>
    <t>2-Methyl naphthalene</t>
  </si>
  <si>
    <t>Ammonia</t>
  </si>
  <si>
    <t>Aniline</t>
  </si>
  <si>
    <t>Bis (2-chloro-1-methylethyl) ether</t>
  </si>
  <si>
    <t>Chlorinated Fluorocarbon {CFC-113} {1,1,2-Trichloro-1,2,2-trifluoroethane}</t>
  </si>
  <si>
    <t xml:space="preserve">Cresols </t>
  </si>
  <si>
    <t>Di(2-ethylhexyl) phthalate DEHP (bis-(2-ethylhexyl) phthalate</t>
  </si>
  <si>
    <t>Diethyl phthalate</t>
  </si>
  <si>
    <t>Dibutyl phthalate (Di-n-butylphthalate)</t>
  </si>
  <si>
    <t>Hydrogen Sulfide</t>
  </si>
  <si>
    <t>Nitrobenzene</t>
  </si>
  <si>
    <t>N-nitroso-di-n-propylamine</t>
  </si>
  <si>
    <t>Perchloroethylene</t>
  </si>
  <si>
    <t>Phenanthrene</t>
  </si>
  <si>
    <t>Phenol</t>
  </si>
  <si>
    <t>Pyridine</t>
  </si>
  <si>
    <t>Sulfur Dioxide</t>
  </si>
  <si>
    <t>Styrene</t>
  </si>
  <si>
    <r>
      <t xml:space="preserve">* Methane (Natural Gas) combustion emissions are from table, "Natural Gas Fired External Combustion Equipment" in the May 2001 report, </t>
    </r>
    <r>
      <rPr>
        <i/>
        <sz val="10"/>
        <rFont val="Arial"/>
        <family val="2"/>
      </rPr>
      <t>VCAPCD AB 2588 Combustion Emission Factors</t>
    </r>
    <r>
      <rPr>
        <sz val="10"/>
        <rFont val="Arial"/>
        <family val="2"/>
      </rPr>
      <t xml:space="preserve">. PAHs emission factor adjusted from table values to subtract Naphthalene portion. Landfill gas speciation is derived from Table 2.4-1, "Default Concentrations For LFG Constituents For Landfills With Waste In Place On Or After 1992" in October 2008 </t>
    </r>
    <r>
      <rPr>
        <i/>
        <sz val="10"/>
        <rFont val="Arial"/>
        <family val="2"/>
      </rPr>
      <t>AP42 Chapter 2 Solid Waste Disposal, Section 4 Municipal Solid Waste Landfills</t>
    </r>
    <r>
      <rPr>
        <sz val="10"/>
        <rFont val="Arial"/>
        <family val="2"/>
      </rPr>
      <t>.</t>
    </r>
  </si>
  <si>
    <t>Pollutants required for toxic reporting. Current as of update date.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</si>
</sst>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s>
  <fonts count="45">
    <font>
      <sz val="10"/>
      <color theme="1"/>
      <name val="Arial"/>
      <family val="2"/>
    </font>
    <font>
      <sz val="10"/>
      <color indexed="8"/>
      <name val="Arial"/>
      <family val="2"/>
    </font>
    <font>
      <sz val="10"/>
      <name val="Arial"/>
      <family val="2"/>
    </font>
    <font>
      <b/>
      <sz val="14"/>
      <name val="Arial"/>
      <family val="2"/>
    </font>
    <font>
      <b/>
      <sz val="10"/>
      <name val="Arial"/>
      <family val="2"/>
    </font>
    <font>
      <i/>
      <sz val="10"/>
      <name val="Arial"/>
      <family val="2"/>
    </font>
    <font>
      <sz val="14"/>
      <name val="Arial"/>
      <family val="2"/>
    </font>
    <font>
      <b/>
      <sz val="12"/>
      <name val="Arial"/>
      <family val="2"/>
    </font>
    <font>
      <sz val="12"/>
      <name val="Arial"/>
      <family val="2"/>
    </font>
    <font>
      <b/>
      <sz val="9"/>
      <name val="Arial"/>
      <family val="2"/>
    </font>
    <font>
      <b/>
      <sz val="8"/>
      <name val="Tahoma"/>
      <family val="2"/>
    </font>
    <font>
      <sz val="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22"/>
        <bgColor indexed="64"/>
      </patternFill>
    </fill>
    <fill>
      <patternFill patternType="solid">
        <fgColor indexed="55"/>
        <bgColor indexed="64"/>
      </patternFill>
    </fill>
    <fill>
      <patternFill patternType="solid">
        <fgColor rgb="FF00FF00"/>
        <bgColor indexed="64"/>
      </patternFill>
    </fill>
    <fill>
      <patternFill patternType="solid">
        <fgColor indexed="11"/>
        <bgColor indexed="64"/>
      </patternFill>
    </fill>
    <fill>
      <patternFill patternType="solid">
        <fgColor rgb="FF0070C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color indexed="63"/>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thin"/>
      <bottom>
        <color indexed="63"/>
      </bottom>
    </border>
    <border>
      <left style="thin"/>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6">
    <xf numFmtId="0" fontId="0" fillId="0" borderId="0" xfId="0" applyAlignment="1">
      <alignment/>
    </xf>
    <xf numFmtId="0" fontId="3" fillId="0" borderId="0" xfId="55" applyFont="1">
      <alignment/>
      <protection/>
    </xf>
    <xf numFmtId="0" fontId="2" fillId="0" borderId="0" xfId="55">
      <alignment/>
      <protection/>
    </xf>
    <xf numFmtId="0" fontId="4" fillId="0" borderId="10" xfId="55" applyFont="1" applyBorder="1" applyAlignment="1">
      <alignment horizontal="center" vertical="center"/>
      <protection/>
    </xf>
    <xf numFmtId="0" fontId="5" fillId="0" borderId="10" xfId="55" applyFont="1" applyBorder="1">
      <alignment/>
      <protection/>
    </xf>
    <xf numFmtId="0" fontId="2" fillId="0" borderId="11" xfId="55" applyBorder="1" applyAlignment="1">
      <alignment/>
      <protection/>
    </xf>
    <xf numFmtId="0" fontId="5" fillId="0" borderId="11" xfId="55" applyFont="1" applyBorder="1">
      <alignment/>
      <protection/>
    </xf>
    <xf numFmtId="0" fontId="4" fillId="0" borderId="12" xfId="55" applyFont="1" applyBorder="1">
      <alignment/>
      <protection/>
    </xf>
    <xf numFmtId="0" fontId="2" fillId="33" borderId="0" xfId="55" applyFill="1" applyBorder="1">
      <alignment/>
      <protection/>
    </xf>
    <xf numFmtId="0" fontId="2" fillId="0" borderId="0" xfId="55" applyFill="1" applyBorder="1">
      <alignment/>
      <protection/>
    </xf>
    <xf numFmtId="0" fontId="2" fillId="0" borderId="0" xfId="55" applyBorder="1">
      <alignment/>
      <protection/>
    </xf>
    <xf numFmtId="0" fontId="2" fillId="0" borderId="13" xfId="55" applyBorder="1">
      <alignment/>
      <protection/>
    </xf>
    <xf numFmtId="0" fontId="4" fillId="0" borderId="14" xfId="55" applyFont="1" applyBorder="1">
      <alignment/>
      <protection/>
    </xf>
    <xf numFmtId="0" fontId="2" fillId="33" borderId="15" xfId="55" applyFill="1" applyBorder="1">
      <alignment/>
      <protection/>
    </xf>
    <xf numFmtId="0" fontId="2" fillId="0" borderId="15" xfId="55" applyFill="1" applyBorder="1">
      <alignment/>
      <protection/>
    </xf>
    <xf numFmtId="0" fontId="2" fillId="0" borderId="15" xfId="55" applyBorder="1">
      <alignment/>
      <protection/>
    </xf>
    <xf numFmtId="0" fontId="2" fillId="0" borderId="16" xfId="55" applyBorder="1">
      <alignment/>
      <protection/>
    </xf>
    <xf numFmtId="0" fontId="2" fillId="0" borderId="17" xfId="55" applyBorder="1" applyAlignment="1">
      <alignment horizontal="center" wrapText="1"/>
      <protection/>
    </xf>
    <xf numFmtId="0" fontId="2" fillId="0" borderId="18" xfId="55" applyFont="1" applyBorder="1">
      <alignment/>
      <protection/>
    </xf>
    <xf numFmtId="2" fontId="2" fillId="33" borderId="18" xfId="55" applyNumberFormat="1" applyFill="1" applyBorder="1" applyAlignment="1">
      <alignment horizontal="center"/>
      <protection/>
    </xf>
    <xf numFmtId="4" fontId="2" fillId="33" borderId="18" xfId="55" applyNumberFormat="1" applyFill="1" applyBorder="1" applyAlignment="1">
      <alignment horizontal="center"/>
      <protection/>
    </xf>
    <xf numFmtId="0" fontId="4" fillId="0" borderId="18" xfId="55" applyFont="1" applyFill="1" applyBorder="1" applyAlignment="1">
      <alignment horizontal="center" wrapText="1"/>
      <protection/>
    </xf>
    <xf numFmtId="0" fontId="2" fillId="33" borderId="18" xfId="55" applyFill="1" applyBorder="1" applyAlignment="1">
      <alignment horizontal="center"/>
      <protection/>
    </xf>
    <xf numFmtId="0" fontId="2" fillId="0" borderId="18" xfId="55" applyFill="1" applyBorder="1">
      <alignment/>
      <protection/>
    </xf>
    <xf numFmtId="0" fontId="2" fillId="0" borderId="10" xfId="55" applyBorder="1" applyAlignment="1">
      <alignment horizontal="center" vertical="center" wrapText="1"/>
      <protection/>
    </xf>
    <xf numFmtId="0" fontId="2" fillId="0" borderId="18" xfId="55" applyFill="1" applyBorder="1" applyAlignment="1">
      <alignment horizontal="center" vertical="center"/>
      <protection/>
    </xf>
    <xf numFmtId="0" fontId="2" fillId="34" borderId="19" xfId="55" applyFill="1" applyBorder="1" applyAlignment="1">
      <alignment horizontal="center" wrapText="1"/>
      <protection/>
    </xf>
    <xf numFmtId="0" fontId="2" fillId="0" borderId="19" xfId="55" applyBorder="1" applyAlignment="1">
      <alignment horizontal="center" wrapText="1"/>
      <protection/>
    </xf>
    <xf numFmtId="0" fontId="2" fillId="0" borderId="10" xfId="55" applyFill="1" applyBorder="1" applyAlignment="1">
      <alignment horizontal="center" vertical="center" wrapText="1"/>
      <protection/>
    </xf>
    <xf numFmtId="0" fontId="4" fillId="35" borderId="19" xfId="55" applyFont="1" applyFill="1" applyBorder="1" applyAlignment="1">
      <alignment horizontal="center" vertical="center"/>
      <protection/>
    </xf>
    <xf numFmtId="11" fontId="2" fillId="0" borderId="18" xfId="55" applyNumberFormat="1" applyFill="1" applyBorder="1" applyAlignment="1">
      <alignment horizontal="center"/>
      <protection/>
    </xf>
    <xf numFmtId="0" fontId="2" fillId="0" borderId="10" xfId="55" applyFill="1" applyBorder="1" applyAlignment="1">
      <alignment horizontal="center" vertical="center"/>
      <protection/>
    </xf>
    <xf numFmtId="11" fontId="4" fillId="36" borderId="18" xfId="55" applyNumberFormat="1" applyFont="1" applyFill="1" applyBorder="1" applyAlignment="1">
      <alignment horizontal="center" vertical="center" wrapText="1"/>
      <protection/>
    </xf>
    <xf numFmtId="0" fontId="2" fillId="0" borderId="18" xfId="55" applyBorder="1" applyAlignment="1">
      <alignment horizontal="center" wrapText="1"/>
      <protection/>
    </xf>
    <xf numFmtId="0" fontId="2" fillId="0" borderId="20" xfId="55" applyBorder="1" applyAlignment="1">
      <alignment horizontal="center"/>
      <protection/>
    </xf>
    <xf numFmtId="11" fontId="2" fillId="0" borderId="18" xfId="55" applyNumberFormat="1" applyFill="1" applyBorder="1" applyAlignment="1">
      <alignment horizontal="center" wrapText="1"/>
      <protection/>
    </xf>
    <xf numFmtId="11" fontId="2" fillId="36" borderId="18" xfId="55" applyNumberFormat="1" applyFill="1" applyBorder="1" applyAlignment="1">
      <alignment horizontal="center"/>
      <protection/>
    </xf>
    <xf numFmtId="11" fontId="2" fillId="36" borderId="18" xfId="55" applyNumberFormat="1" applyFill="1" applyBorder="1" applyAlignment="1">
      <alignment horizontal="center" wrapText="1"/>
      <protection/>
    </xf>
    <xf numFmtId="0" fontId="4" fillId="0" borderId="12" xfId="55" applyFont="1" applyBorder="1" applyAlignment="1">
      <alignment wrapText="1"/>
      <protection/>
    </xf>
    <xf numFmtId="11" fontId="4" fillId="0" borderId="0" xfId="55" applyNumberFormat="1" applyFont="1" applyFill="1" applyAlignment="1">
      <alignment horizontal="center"/>
      <protection/>
    </xf>
    <xf numFmtId="11" fontId="2" fillId="36" borderId="0" xfId="55" applyNumberFormat="1" applyFont="1" applyFill="1" applyAlignment="1">
      <alignment horizontal="center"/>
      <protection/>
    </xf>
    <xf numFmtId="11" fontId="2" fillId="36" borderId="13" xfId="55" applyNumberFormat="1" applyFont="1" applyFill="1" applyBorder="1" applyAlignment="1">
      <alignment horizontal="center"/>
      <protection/>
    </xf>
    <xf numFmtId="11" fontId="4" fillId="0" borderId="12" xfId="55" applyNumberFormat="1" applyFont="1" applyBorder="1" applyAlignment="1">
      <alignment horizontal="center"/>
      <protection/>
    </xf>
    <xf numFmtId="11" fontId="2" fillId="37" borderId="0" xfId="55" applyNumberFormat="1" applyFont="1" applyFill="1" applyBorder="1" applyAlignment="1">
      <alignment horizontal="center"/>
      <protection/>
    </xf>
    <xf numFmtId="11" fontId="2" fillId="37" borderId="13" xfId="55" applyNumberFormat="1" applyFont="1" applyFill="1" applyBorder="1" applyAlignment="1">
      <alignment horizontal="center"/>
      <protection/>
    </xf>
    <xf numFmtId="11" fontId="2" fillId="36" borderId="12" xfId="55" applyNumberFormat="1" applyFont="1" applyFill="1" applyBorder="1" applyAlignment="1">
      <alignment horizontal="center"/>
      <protection/>
    </xf>
    <xf numFmtId="11" fontId="2" fillId="0" borderId="0" xfId="55" applyNumberFormat="1" applyFont="1" applyFill="1" applyAlignment="1">
      <alignment horizontal="center"/>
      <protection/>
    </xf>
    <xf numFmtId="0" fontId="4" fillId="38" borderId="12" xfId="55" applyFont="1" applyFill="1" applyBorder="1" applyAlignment="1">
      <alignment wrapText="1"/>
      <protection/>
    </xf>
    <xf numFmtId="0" fontId="4" fillId="38" borderId="12" xfId="55" applyFont="1" applyFill="1" applyBorder="1">
      <alignment/>
      <protection/>
    </xf>
    <xf numFmtId="0" fontId="4" fillId="0" borderId="12" xfId="55" applyFont="1" applyBorder="1" applyAlignment="1">
      <alignment horizontal="left" wrapText="1"/>
      <protection/>
    </xf>
    <xf numFmtId="11" fontId="2" fillId="0" borderId="12" xfId="55" applyNumberFormat="1" applyFont="1" applyBorder="1" applyAlignment="1">
      <alignment horizontal="center"/>
      <protection/>
    </xf>
    <xf numFmtId="0" fontId="4" fillId="38" borderId="21" xfId="55" applyFont="1" applyFill="1" applyBorder="1">
      <alignment/>
      <protection/>
    </xf>
    <xf numFmtId="0" fontId="4" fillId="0" borderId="21" xfId="55" applyFont="1" applyBorder="1" applyAlignment="1">
      <alignment wrapText="1"/>
      <protection/>
    </xf>
    <xf numFmtId="0" fontId="4" fillId="0" borderId="21" xfId="55" applyFont="1" applyBorder="1">
      <alignment/>
      <protection/>
    </xf>
    <xf numFmtId="0" fontId="4" fillId="39" borderId="0" xfId="55" applyFont="1" applyFill="1" applyBorder="1">
      <alignment/>
      <protection/>
    </xf>
    <xf numFmtId="0" fontId="4" fillId="0" borderId="0" xfId="55" applyFont="1" applyFill="1" applyBorder="1" applyAlignment="1">
      <alignment wrapText="1"/>
      <protection/>
    </xf>
    <xf numFmtId="0" fontId="4" fillId="38" borderId="21" xfId="55" applyFont="1" applyFill="1" applyBorder="1" applyAlignment="1">
      <alignment wrapText="1"/>
      <protection/>
    </xf>
    <xf numFmtId="0" fontId="4" fillId="0" borderId="21" xfId="55" applyFont="1" applyFill="1" applyBorder="1" applyAlignment="1">
      <alignment wrapText="1"/>
      <protection/>
    </xf>
    <xf numFmtId="0" fontId="4" fillId="0" borderId="21" xfId="55" applyFont="1" applyFill="1" applyBorder="1">
      <alignment/>
      <protection/>
    </xf>
    <xf numFmtId="0" fontId="4" fillId="0" borderId="22" xfId="55" applyFont="1" applyBorder="1" applyAlignment="1">
      <alignment wrapText="1"/>
      <protection/>
    </xf>
    <xf numFmtId="11" fontId="2" fillId="0" borderId="23" xfId="55" applyNumberFormat="1" applyFont="1" applyFill="1" applyBorder="1" applyAlignment="1">
      <alignment horizontal="center"/>
      <protection/>
    </xf>
    <xf numFmtId="11" fontId="2" fillId="36" borderId="23" xfId="55" applyNumberFormat="1" applyFont="1" applyFill="1" applyBorder="1" applyAlignment="1">
      <alignment horizontal="center"/>
      <protection/>
    </xf>
    <xf numFmtId="11" fontId="2" fillId="36" borderId="24" xfId="55" applyNumberFormat="1" applyFont="1" applyFill="1" applyBorder="1" applyAlignment="1">
      <alignment horizontal="center"/>
      <protection/>
    </xf>
    <xf numFmtId="11" fontId="2" fillId="0" borderId="22" xfId="55" applyNumberFormat="1" applyFont="1" applyBorder="1" applyAlignment="1">
      <alignment horizontal="center"/>
      <protection/>
    </xf>
    <xf numFmtId="11" fontId="2" fillId="37" borderId="23" xfId="55" applyNumberFormat="1" applyFont="1" applyFill="1" applyBorder="1" applyAlignment="1">
      <alignment horizontal="center"/>
      <protection/>
    </xf>
    <xf numFmtId="11" fontId="2" fillId="37" borderId="24" xfId="55" applyNumberFormat="1" applyFont="1" applyFill="1" applyBorder="1" applyAlignment="1">
      <alignment horizontal="center"/>
      <protection/>
    </xf>
    <xf numFmtId="11" fontId="2" fillId="36" borderId="22" xfId="55" applyNumberFormat="1" applyFont="1" applyFill="1" applyBorder="1" applyAlignment="1">
      <alignment horizontal="center"/>
      <protection/>
    </xf>
    <xf numFmtId="0" fontId="4" fillId="0" borderId="25" xfId="55" applyFont="1" applyBorder="1" applyAlignment="1">
      <alignment wrapText="1"/>
      <protection/>
    </xf>
    <xf numFmtId="0" fontId="4" fillId="0" borderId="26" xfId="55" applyFont="1" applyBorder="1" applyAlignment="1">
      <alignment horizontal="center" wrapText="1"/>
      <protection/>
    </xf>
    <xf numFmtId="11" fontId="2" fillId="0" borderId="26" xfId="55" applyNumberFormat="1" applyBorder="1">
      <alignment/>
      <protection/>
    </xf>
    <xf numFmtId="0" fontId="2" fillId="0" borderId="27" xfId="55" applyBorder="1">
      <alignment/>
      <protection/>
    </xf>
    <xf numFmtId="0" fontId="2" fillId="0" borderId="0" xfId="55" applyAlignment="1">
      <alignment horizontal="center"/>
      <protection/>
    </xf>
    <xf numFmtId="0" fontId="4" fillId="0" borderId="18" xfId="55" applyFont="1" applyBorder="1" applyAlignment="1">
      <alignment horizontal="center" vertical="center" wrapText="1"/>
      <protection/>
    </xf>
    <xf numFmtId="0" fontId="4" fillId="0" borderId="18" xfId="55" applyFont="1" applyFill="1" applyBorder="1" applyAlignment="1">
      <alignment horizontal="center" vertical="center" wrapText="1"/>
      <protection/>
    </xf>
    <xf numFmtId="0" fontId="4" fillId="0" borderId="18" xfId="55" applyFont="1" applyFill="1" applyBorder="1" applyAlignment="1">
      <alignment horizontal="center" vertical="center"/>
      <protection/>
    </xf>
    <xf numFmtId="1" fontId="4" fillId="0" borderId="28" xfId="55" applyNumberFormat="1" applyFont="1" applyFill="1" applyBorder="1" applyAlignment="1">
      <alignment horizontal="center"/>
      <protection/>
    </xf>
    <xf numFmtId="1" fontId="4" fillId="0" borderId="29" xfId="55" applyNumberFormat="1" applyFont="1" applyFill="1" applyBorder="1" applyAlignment="1">
      <alignment horizontal="center"/>
      <protection/>
    </xf>
    <xf numFmtId="1" fontId="4" fillId="0" borderId="29" xfId="55" applyNumberFormat="1" applyFont="1" applyFill="1" applyBorder="1" applyAlignment="1">
      <alignment horizontal="center" wrapText="1"/>
      <protection/>
    </xf>
    <xf numFmtId="1" fontId="4" fillId="0" borderId="30" xfId="55" applyNumberFormat="1" applyFont="1" applyFill="1" applyBorder="1" applyAlignment="1">
      <alignment horizontal="center" wrapText="1"/>
      <protection/>
    </xf>
    <xf numFmtId="0" fontId="4" fillId="0" borderId="0" xfId="55" applyFont="1" applyBorder="1" applyAlignment="1">
      <alignment wrapText="1"/>
      <protection/>
    </xf>
    <xf numFmtId="11" fontId="2" fillId="0" borderId="0" xfId="55" applyNumberFormat="1" applyBorder="1" applyAlignment="1">
      <alignment horizontal="center"/>
      <protection/>
    </xf>
    <xf numFmtId="11" fontId="2" fillId="0" borderId="13" xfId="55" applyNumberFormat="1" applyBorder="1" applyAlignment="1">
      <alignment horizontal="center"/>
      <protection/>
    </xf>
    <xf numFmtId="0" fontId="4" fillId="39" borderId="0" xfId="55" applyFont="1" applyFill="1">
      <alignment/>
      <protection/>
    </xf>
    <xf numFmtId="0" fontId="4" fillId="0" borderId="0" xfId="55" applyFont="1">
      <alignment/>
      <protection/>
    </xf>
    <xf numFmtId="11" fontId="4" fillId="0" borderId="0" xfId="55" applyNumberFormat="1" applyFont="1" applyBorder="1" applyAlignment="1">
      <alignment horizontal="center"/>
      <protection/>
    </xf>
    <xf numFmtId="11" fontId="4" fillId="0" borderId="0" xfId="55" applyNumberFormat="1" applyFont="1" applyAlignment="1">
      <alignment horizontal="center"/>
      <protection/>
    </xf>
    <xf numFmtId="11" fontId="4" fillId="0" borderId="13" xfId="55" applyNumberFormat="1" applyFont="1" applyBorder="1" applyAlignment="1">
      <alignment horizontal="center"/>
      <protection/>
    </xf>
    <xf numFmtId="0" fontId="4" fillId="0" borderId="0" xfId="55" applyFont="1" applyBorder="1" applyAlignment="1">
      <alignment horizontal="left" wrapText="1"/>
      <protection/>
    </xf>
    <xf numFmtId="11" fontId="4" fillId="0" borderId="0" xfId="55" applyNumberFormat="1" applyFont="1" applyFill="1" applyBorder="1" applyAlignment="1">
      <alignment horizontal="center"/>
      <protection/>
    </xf>
    <xf numFmtId="0" fontId="9" fillId="39" borderId="0" xfId="55" applyFont="1" applyFill="1" applyAlignment="1">
      <alignment wrapText="1"/>
      <protection/>
    </xf>
    <xf numFmtId="0" fontId="9" fillId="0" borderId="0" xfId="55" applyFont="1" applyFill="1" applyAlignment="1">
      <alignment wrapText="1"/>
      <protection/>
    </xf>
    <xf numFmtId="0" fontId="9" fillId="39" borderId="0" xfId="55" applyFont="1" applyFill="1">
      <alignment/>
      <protection/>
    </xf>
    <xf numFmtId="11" fontId="4" fillId="0" borderId="23" xfId="55" applyNumberFormat="1" applyFont="1" applyBorder="1" applyAlignment="1">
      <alignment horizontal="center"/>
      <protection/>
    </xf>
    <xf numFmtId="11" fontId="4" fillId="0" borderId="24" xfId="55" applyNumberFormat="1" applyFont="1" applyBorder="1" applyAlignment="1">
      <alignment horizontal="center"/>
      <protection/>
    </xf>
    <xf numFmtId="1" fontId="4" fillId="39" borderId="0" xfId="55" applyNumberFormat="1" applyFont="1" applyFill="1" applyAlignment="1">
      <alignment horizontal="center"/>
      <protection/>
    </xf>
    <xf numFmtId="1" fontId="4" fillId="0" borderId="0" xfId="55" applyNumberFormat="1" applyFont="1" applyBorder="1" applyAlignment="1">
      <alignment horizontal="center" wrapText="1"/>
      <protection/>
    </xf>
    <xf numFmtId="1" fontId="4" fillId="38" borderId="0" xfId="55" applyNumberFormat="1" applyFont="1" applyFill="1" applyBorder="1" applyAlignment="1">
      <alignment horizontal="center" wrapText="1"/>
      <protection/>
    </xf>
    <xf numFmtId="1" fontId="4" fillId="0" borderId="0" xfId="55" applyNumberFormat="1" applyFont="1" applyBorder="1" applyAlignment="1">
      <alignment horizontal="center"/>
      <protection/>
    </xf>
    <xf numFmtId="1" fontId="4" fillId="38" borderId="0" xfId="55" applyNumberFormat="1" applyFont="1" applyFill="1" applyBorder="1" applyAlignment="1">
      <alignment horizontal="center"/>
      <protection/>
    </xf>
    <xf numFmtId="1" fontId="4" fillId="0" borderId="0" xfId="55" applyNumberFormat="1" applyFont="1" applyBorder="1" applyAlignment="1">
      <alignment horizontal="center" vertical="center"/>
      <protection/>
    </xf>
    <xf numFmtId="1" fontId="4" fillId="0" borderId="0" xfId="55" applyNumberFormat="1" applyFont="1" applyFill="1" applyBorder="1" applyAlignment="1">
      <alignment horizontal="center"/>
      <protection/>
    </xf>
    <xf numFmtId="1" fontId="4" fillId="0" borderId="23" xfId="55" applyNumberFormat="1" applyFont="1" applyBorder="1" applyAlignment="1">
      <alignment horizontal="center" wrapText="1"/>
      <protection/>
    </xf>
    <xf numFmtId="1" fontId="4" fillId="0" borderId="0" xfId="55" applyNumberFormat="1" applyFont="1" applyAlignment="1">
      <alignment horizontal="center"/>
      <protection/>
    </xf>
    <xf numFmtId="1" fontId="4" fillId="0" borderId="0" xfId="55" applyNumberFormat="1" applyFont="1" applyFill="1" applyAlignment="1">
      <alignment horizontal="center"/>
      <protection/>
    </xf>
    <xf numFmtId="0" fontId="3" fillId="0" borderId="23" xfId="55" applyFont="1" applyBorder="1" applyAlignment="1">
      <alignment horizontal="center" wrapText="1"/>
      <protection/>
    </xf>
    <xf numFmtId="0" fontId="2" fillId="0" borderId="23" xfId="55" applyBorder="1" applyAlignment="1">
      <alignment wrapText="1"/>
      <protection/>
    </xf>
    <xf numFmtId="0" fontId="2" fillId="0" borderId="24" xfId="55" applyBorder="1" applyAlignment="1">
      <alignment wrapText="1"/>
      <protection/>
    </xf>
    <xf numFmtId="0" fontId="2" fillId="0" borderId="11" xfId="55" applyFont="1" applyBorder="1" applyAlignment="1">
      <alignment horizontal="center" wrapText="1"/>
      <protection/>
    </xf>
    <xf numFmtId="0" fontId="2" fillId="0" borderId="11" xfId="55" applyBorder="1" applyAlignment="1">
      <alignment wrapText="1"/>
      <protection/>
    </xf>
    <xf numFmtId="0" fontId="2" fillId="0" borderId="20" xfId="55" applyBorder="1" applyAlignment="1">
      <alignment wrapText="1"/>
      <protection/>
    </xf>
    <xf numFmtId="0" fontId="2" fillId="39" borderId="11" xfId="55" applyFill="1" applyBorder="1" applyAlignment="1">
      <alignment horizontal="center"/>
      <protection/>
    </xf>
    <xf numFmtId="0" fontId="2" fillId="0" borderId="11" xfId="55" applyBorder="1" applyAlignment="1">
      <alignment/>
      <protection/>
    </xf>
    <xf numFmtId="0" fontId="3" fillId="0" borderId="31" xfId="55" applyFont="1" applyBorder="1" applyAlignment="1">
      <alignment horizontal="center" wrapText="1"/>
      <protection/>
    </xf>
    <xf numFmtId="0" fontId="6" fillId="0" borderId="32" xfId="55" applyFont="1" applyBorder="1" applyAlignment="1">
      <alignment horizontal="center"/>
      <protection/>
    </xf>
    <xf numFmtId="0" fontId="6" fillId="0" borderId="33" xfId="55" applyFont="1" applyBorder="1" applyAlignment="1">
      <alignment horizontal="center"/>
      <protection/>
    </xf>
    <xf numFmtId="164" fontId="2" fillId="39" borderId="11" xfId="55" applyNumberFormat="1" applyFill="1" applyBorder="1" applyAlignment="1">
      <alignment horizontal="center"/>
      <protection/>
    </xf>
    <xf numFmtId="164" fontId="2" fillId="39" borderId="20" xfId="55" applyNumberFormat="1" applyFill="1" applyBorder="1" applyAlignment="1">
      <alignment horizontal="center"/>
      <protection/>
    </xf>
    <xf numFmtId="0" fontId="2" fillId="0" borderId="34" xfId="55" applyBorder="1" applyAlignment="1">
      <alignment horizontal="center" vertical="center" wrapText="1"/>
      <protection/>
    </xf>
    <xf numFmtId="0" fontId="2" fillId="0" borderId="35" xfId="55" applyBorder="1" applyAlignment="1">
      <alignment horizontal="center"/>
      <protection/>
    </xf>
    <xf numFmtId="0" fontId="2" fillId="0" borderId="36" xfId="55" applyBorder="1" applyAlignment="1">
      <alignment horizontal="center"/>
      <protection/>
    </xf>
    <xf numFmtId="0" fontId="2" fillId="0" borderId="12" xfId="55" applyBorder="1" applyAlignment="1">
      <alignment horizontal="center"/>
      <protection/>
    </xf>
    <xf numFmtId="0" fontId="2" fillId="0" borderId="0" xfId="55" applyBorder="1" applyAlignment="1">
      <alignment horizontal="center"/>
      <protection/>
    </xf>
    <xf numFmtId="0" fontId="2" fillId="0" borderId="13" xfId="55" applyBorder="1" applyAlignment="1">
      <alignment horizontal="center"/>
      <protection/>
    </xf>
    <xf numFmtId="11" fontId="2" fillId="0" borderId="10" xfId="55" applyNumberFormat="1" applyFill="1" applyBorder="1" applyAlignment="1">
      <alignment horizontal="center" wrapText="1"/>
      <protection/>
    </xf>
    <xf numFmtId="11" fontId="2" fillId="0" borderId="20" xfId="55" applyNumberFormat="1" applyFill="1" applyBorder="1" applyAlignment="1">
      <alignment horizontal="center" wrapText="1"/>
      <protection/>
    </xf>
    <xf numFmtId="0" fontId="4" fillId="0" borderId="37" xfId="55" applyFont="1" applyBorder="1" applyAlignment="1">
      <alignment horizontal="center" wrapText="1"/>
      <protection/>
    </xf>
    <xf numFmtId="0" fontId="2" fillId="0" borderId="38" xfId="55" applyBorder="1" applyAlignment="1">
      <alignment wrapText="1"/>
      <protection/>
    </xf>
    <xf numFmtId="0" fontId="2" fillId="0" borderId="39" xfId="55" applyBorder="1" applyAlignment="1">
      <alignment wrapText="1"/>
      <protection/>
    </xf>
    <xf numFmtId="0" fontId="2" fillId="0" borderId="38" xfId="55" applyBorder="1" applyAlignment="1">
      <alignment horizontal="center" wrapText="1"/>
      <protection/>
    </xf>
    <xf numFmtId="0" fontId="2" fillId="0" borderId="39" xfId="55" applyBorder="1" applyAlignment="1">
      <alignment horizontal="center" wrapText="1"/>
      <protection/>
    </xf>
    <xf numFmtId="0" fontId="9" fillId="0" borderId="37" xfId="55" applyFont="1" applyBorder="1" applyAlignment="1">
      <alignment horizontal="center" wrapText="1"/>
      <protection/>
    </xf>
    <xf numFmtId="0" fontId="9" fillId="0" borderId="38" xfId="55" applyFont="1" applyBorder="1" applyAlignment="1">
      <alignment horizontal="center" wrapText="1"/>
      <protection/>
    </xf>
    <xf numFmtId="0" fontId="9" fillId="0" borderId="39" xfId="55" applyFont="1" applyBorder="1" applyAlignment="1">
      <alignment horizontal="center" wrapText="1"/>
      <protection/>
    </xf>
    <xf numFmtId="0" fontId="4" fillId="0" borderId="38" xfId="55" applyFont="1" applyBorder="1" applyAlignment="1">
      <alignment horizontal="center" wrapText="1"/>
      <protection/>
    </xf>
    <xf numFmtId="0" fontId="4" fillId="0" borderId="39" xfId="55" applyFont="1" applyBorder="1" applyAlignment="1">
      <alignment horizontal="center" wrapText="1"/>
      <protection/>
    </xf>
    <xf numFmtId="0" fontId="4" fillId="0" borderId="30" xfId="55" applyFont="1" applyFill="1" applyBorder="1" applyAlignment="1">
      <alignment horizontal="center" wrapText="1"/>
      <protection/>
    </xf>
    <xf numFmtId="0" fontId="2" fillId="0" borderId="40" xfId="55" applyBorder="1" applyAlignment="1">
      <alignment horizontal="center" wrapText="1"/>
      <protection/>
    </xf>
    <xf numFmtId="0" fontId="2" fillId="0" borderId="41" xfId="55" applyBorder="1" applyAlignment="1">
      <alignment horizontal="center" wrapText="1"/>
      <protection/>
    </xf>
    <xf numFmtId="0" fontId="2" fillId="0" borderId="25" xfId="55" applyFont="1" applyBorder="1" applyAlignment="1">
      <alignment vertical="center" wrapText="1"/>
      <protection/>
    </xf>
    <xf numFmtId="0" fontId="2" fillId="0" borderId="26" xfId="55" applyBorder="1" applyAlignment="1">
      <alignment vertical="center" wrapText="1"/>
      <protection/>
    </xf>
    <xf numFmtId="0" fontId="2" fillId="0" borderId="27" xfId="55" applyBorder="1" applyAlignment="1">
      <alignment vertical="center" wrapText="1"/>
      <protection/>
    </xf>
    <xf numFmtId="0" fontId="2" fillId="0" borderId="21" xfId="55" applyBorder="1" applyAlignment="1">
      <alignment vertical="center" wrapText="1"/>
      <protection/>
    </xf>
    <xf numFmtId="0" fontId="2" fillId="0" borderId="0" xfId="55" applyAlignment="1">
      <alignment vertical="center" wrapText="1"/>
      <protection/>
    </xf>
    <xf numFmtId="0" fontId="2" fillId="0" borderId="42" xfId="55" applyBorder="1" applyAlignment="1">
      <alignment vertical="center" wrapText="1"/>
      <protection/>
    </xf>
    <xf numFmtId="0" fontId="2" fillId="0" borderId="43" xfId="55" applyBorder="1" applyAlignment="1">
      <alignment vertical="center" wrapText="1"/>
      <protection/>
    </xf>
    <xf numFmtId="0" fontId="2" fillId="0" borderId="44" xfId="55" applyBorder="1" applyAlignment="1">
      <alignment vertical="center" wrapText="1"/>
      <protection/>
    </xf>
    <xf numFmtId="0" fontId="2" fillId="0" borderId="45" xfId="55" applyBorder="1" applyAlignment="1">
      <alignment vertical="center" wrapText="1"/>
      <protection/>
    </xf>
    <xf numFmtId="0" fontId="9" fillId="0" borderId="30" xfId="55" applyFont="1" applyBorder="1" applyAlignment="1">
      <alignment horizontal="center" wrapText="1"/>
      <protection/>
    </xf>
    <xf numFmtId="0" fontId="9" fillId="0" borderId="40" xfId="55" applyFont="1" applyBorder="1" applyAlignment="1">
      <alignment horizontal="center" wrapText="1"/>
      <protection/>
    </xf>
    <xf numFmtId="0" fontId="9" fillId="0" borderId="41" xfId="55" applyFont="1" applyBorder="1" applyAlignment="1">
      <alignment horizontal="center" wrapText="1"/>
      <protection/>
    </xf>
    <xf numFmtId="0" fontId="2" fillId="39" borderId="46" xfId="57" applyFont="1" applyFill="1" applyBorder="1" applyAlignment="1">
      <alignment vertical="center" wrapText="1"/>
      <protection/>
    </xf>
    <xf numFmtId="0" fontId="8" fillId="39" borderId="47" xfId="57" applyFill="1" applyBorder="1" applyAlignment="1">
      <alignment vertical="center"/>
      <protection/>
    </xf>
    <xf numFmtId="0" fontId="8" fillId="39" borderId="48" xfId="57" applyFill="1" applyBorder="1" applyAlignment="1">
      <alignment vertical="center"/>
      <protection/>
    </xf>
    <xf numFmtId="0" fontId="2" fillId="40" borderId="0" xfId="55" applyFill="1">
      <alignment/>
      <protection/>
    </xf>
    <xf numFmtId="0" fontId="2" fillId="40" borderId="0" xfId="55" applyFill="1" applyBorder="1">
      <alignment/>
      <protection/>
    </xf>
    <xf numFmtId="0" fontId="7" fillId="40" borderId="0" xfId="55" applyFont="1" applyFill="1" applyBorder="1" applyAlignment="1">
      <alignment wrapText="1"/>
      <protection/>
    </xf>
    <xf numFmtId="0" fontId="8" fillId="40" borderId="0" xfId="55" applyFont="1" applyFill="1" applyBorder="1" applyAlignment="1">
      <alignment/>
      <protection/>
    </xf>
    <xf numFmtId="0" fontId="2" fillId="40" borderId="0" xfId="55" applyFill="1" applyBorder="1" applyAlignment="1">
      <alignment horizontal="center" wrapText="1"/>
      <protection/>
    </xf>
    <xf numFmtId="0" fontId="4" fillId="40" borderId="0" xfId="55" applyFont="1" applyFill="1" applyBorder="1" applyAlignment="1">
      <alignment horizontal="center" vertical="center"/>
      <protection/>
    </xf>
    <xf numFmtId="11" fontId="2" fillId="40" borderId="0" xfId="55" applyNumberFormat="1" applyFont="1" applyFill="1" applyAlignment="1">
      <alignment horizontal="center"/>
      <protection/>
    </xf>
    <xf numFmtId="11" fontId="2" fillId="40" borderId="12" xfId="55" applyNumberFormat="1" applyFont="1" applyFill="1" applyBorder="1" applyAlignment="1">
      <alignment horizontal="center"/>
      <protection/>
    </xf>
    <xf numFmtId="11" fontId="2" fillId="40" borderId="0" xfId="55" applyNumberFormat="1" applyFill="1" applyBorder="1" applyAlignment="1">
      <alignment horizontal="center" wrapText="1"/>
      <protection/>
    </xf>
    <xf numFmtId="0" fontId="2" fillId="40" borderId="0" xfId="55" applyFill="1" applyAlignment="1">
      <alignment horizontal="center"/>
      <protection/>
    </xf>
    <xf numFmtId="0" fontId="2" fillId="40" borderId="0" xfId="55" applyFill="1" applyBorder="1" applyAlignment="1">
      <alignment vertical="center" wrapText="1"/>
      <protection/>
    </xf>
    <xf numFmtId="0" fontId="2" fillId="40" borderId="0" xfId="55" applyFill="1" applyAlignment="1">
      <alignment horizontal="center" vertical="center"/>
      <protection/>
    </xf>
    <xf numFmtId="11" fontId="2" fillId="40" borderId="0" xfId="55" applyNumberForma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dxfs count="3">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T129"/>
  <sheetViews>
    <sheetView tabSelected="1" zoomScale="130" zoomScaleNormal="130" zoomScalePageLayoutView="0" workbookViewId="0" topLeftCell="A1">
      <selection activeCell="B4" sqref="B4"/>
    </sheetView>
  </sheetViews>
  <sheetFormatPr defaultColWidth="8.8515625" defaultRowHeight="12.75"/>
  <cols>
    <col min="1" max="1" width="45.57421875" style="2" customWidth="1"/>
    <col min="2" max="2" width="11.7109375" style="71" customWidth="1"/>
    <col min="3" max="8" width="11.7109375" style="2" customWidth="1"/>
    <col min="9" max="10" width="16.421875" style="2" customWidth="1"/>
    <col min="11" max="11" width="16.00390625" style="2" customWidth="1"/>
    <col min="12" max="12" width="8.8515625" style="2" customWidth="1"/>
    <col min="13" max="16384" width="8.8515625" style="2" customWidth="1"/>
  </cols>
  <sheetData>
    <row r="1" spans="1:20" ht="21.75" customHeight="1" thickBot="1">
      <c r="A1" s="1" t="s">
        <v>0</v>
      </c>
      <c r="B1" s="104" t="s">
        <v>1</v>
      </c>
      <c r="C1" s="105"/>
      <c r="D1" s="105"/>
      <c r="E1" s="105"/>
      <c r="F1" s="105"/>
      <c r="G1" s="105"/>
      <c r="H1" s="106"/>
      <c r="I1" s="153"/>
      <c r="J1" s="153"/>
      <c r="K1" s="153"/>
      <c r="L1" s="153"/>
      <c r="M1" s="153"/>
      <c r="N1" s="153"/>
      <c r="O1" s="153"/>
      <c r="P1" s="153"/>
      <c r="Q1" s="153"/>
      <c r="R1" s="153"/>
      <c r="S1" s="153"/>
      <c r="T1" s="153"/>
    </row>
    <row r="2" spans="1:20" ht="39" customHeight="1" thickBot="1">
      <c r="A2" s="3" t="s">
        <v>2</v>
      </c>
      <c r="B2" s="107" t="s">
        <v>3</v>
      </c>
      <c r="C2" s="108"/>
      <c r="D2" s="108"/>
      <c r="E2" s="108"/>
      <c r="F2" s="108"/>
      <c r="G2" s="108"/>
      <c r="H2" s="109"/>
      <c r="I2" s="153"/>
      <c r="J2" s="153"/>
      <c r="K2" s="153"/>
      <c r="L2" s="153"/>
      <c r="M2" s="153"/>
      <c r="N2" s="153"/>
      <c r="O2" s="153"/>
      <c r="P2" s="153"/>
      <c r="Q2" s="153"/>
      <c r="R2" s="153"/>
      <c r="S2" s="153"/>
      <c r="T2" s="153"/>
    </row>
    <row r="3" spans="1:20" ht="13.5" thickBot="1">
      <c r="A3" s="4" t="s">
        <v>4</v>
      </c>
      <c r="B3" s="110" t="s">
        <v>5</v>
      </c>
      <c r="C3" s="111"/>
      <c r="D3" s="5"/>
      <c r="E3" s="6" t="s">
        <v>6</v>
      </c>
      <c r="F3" s="6"/>
      <c r="G3" s="115">
        <v>42635</v>
      </c>
      <c r="H3" s="116"/>
      <c r="I3" s="153"/>
      <c r="J3" s="153"/>
      <c r="K3" s="153"/>
      <c r="L3" s="153"/>
      <c r="M3" s="153"/>
      <c r="N3" s="153"/>
      <c r="O3" s="153"/>
      <c r="P3" s="153"/>
      <c r="Q3" s="153"/>
      <c r="R3" s="153"/>
      <c r="S3" s="153"/>
      <c r="T3" s="153"/>
    </row>
    <row r="4" spans="1:20" ht="12.75">
      <c r="A4" s="7" t="s">
        <v>7</v>
      </c>
      <c r="B4" s="8"/>
      <c r="C4" s="8"/>
      <c r="D4" s="9"/>
      <c r="E4" s="9"/>
      <c r="F4" s="9"/>
      <c r="G4" s="10"/>
      <c r="H4" s="11"/>
      <c r="I4" s="153"/>
      <c r="J4" s="153"/>
      <c r="K4" s="153"/>
      <c r="L4" s="153"/>
      <c r="M4" s="153"/>
      <c r="N4" s="153"/>
      <c r="O4" s="153"/>
      <c r="P4" s="153"/>
      <c r="Q4" s="153"/>
      <c r="R4" s="153"/>
      <c r="S4" s="153"/>
      <c r="T4" s="153"/>
    </row>
    <row r="5" spans="1:20" ht="12.75">
      <c r="A5" s="7" t="s">
        <v>8</v>
      </c>
      <c r="B5" s="8"/>
      <c r="C5" s="8"/>
      <c r="D5" s="9"/>
      <c r="E5" s="9"/>
      <c r="F5" s="9"/>
      <c r="G5" s="10"/>
      <c r="H5" s="11"/>
      <c r="I5" s="153"/>
      <c r="J5" s="153"/>
      <c r="K5" s="153"/>
      <c r="L5" s="153"/>
      <c r="M5" s="153"/>
      <c r="N5" s="153"/>
      <c r="O5" s="153"/>
      <c r="P5" s="153"/>
      <c r="Q5" s="153"/>
      <c r="R5" s="153"/>
      <c r="S5" s="153"/>
      <c r="T5" s="153"/>
    </row>
    <row r="6" spans="1:20" ht="13.5" thickBot="1">
      <c r="A6" s="12" t="s">
        <v>9</v>
      </c>
      <c r="B6" s="13"/>
      <c r="C6" s="13"/>
      <c r="D6" s="14"/>
      <c r="E6" s="14"/>
      <c r="F6" s="14"/>
      <c r="G6" s="15"/>
      <c r="H6" s="16"/>
      <c r="I6" s="154"/>
      <c r="J6" s="153"/>
      <c r="K6" s="153"/>
      <c r="L6" s="153"/>
      <c r="M6" s="153"/>
      <c r="N6" s="153"/>
      <c r="O6" s="153"/>
      <c r="P6" s="153"/>
      <c r="Q6" s="153"/>
      <c r="R6" s="153"/>
      <c r="S6" s="153"/>
      <c r="T6" s="153"/>
    </row>
    <row r="7" spans="1:20" ht="30.75" customHeight="1" thickBot="1" thickTop="1">
      <c r="A7" s="7"/>
      <c r="B7" s="17" t="s">
        <v>10</v>
      </c>
      <c r="C7" s="17" t="s">
        <v>11</v>
      </c>
      <c r="D7" s="112" t="s">
        <v>12</v>
      </c>
      <c r="E7" s="113"/>
      <c r="F7" s="113"/>
      <c r="G7" s="113"/>
      <c r="H7" s="114"/>
      <c r="I7" s="155"/>
      <c r="J7" s="155"/>
      <c r="K7" s="156"/>
      <c r="L7" s="153"/>
      <c r="M7" s="153"/>
      <c r="N7" s="153"/>
      <c r="O7" s="153"/>
      <c r="P7" s="153"/>
      <c r="Q7" s="153"/>
      <c r="R7" s="153"/>
      <c r="S7" s="153"/>
      <c r="T7" s="153"/>
    </row>
    <row r="8" spans="1:20" ht="15.75" customHeight="1" thickBot="1">
      <c r="A8" s="18" t="s">
        <v>13</v>
      </c>
      <c r="B8" s="19">
        <v>100</v>
      </c>
      <c r="C8" s="20">
        <v>10000</v>
      </c>
      <c r="D8" s="117" t="s">
        <v>14</v>
      </c>
      <c r="E8" s="118"/>
      <c r="F8" s="118"/>
      <c r="G8" s="118"/>
      <c r="H8" s="119"/>
      <c r="I8" s="21" t="s">
        <v>15</v>
      </c>
      <c r="J8" s="9"/>
      <c r="K8" s="157"/>
      <c r="L8" s="154"/>
      <c r="M8" s="153"/>
      <c r="N8" s="153"/>
      <c r="O8" s="153"/>
      <c r="P8" s="153"/>
      <c r="Q8" s="153"/>
      <c r="R8" s="153"/>
      <c r="S8" s="153"/>
      <c r="T8" s="153"/>
    </row>
    <row r="9" spans="1:20" ht="27" customHeight="1" thickBot="1">
      <c r="A9" s="18" t="s">
        <v>16</v>
      </c>
      <c r="B9" s="22">
        <v>55</v>
      </c>
      <c r="C9" s="23"/>
      <c r="D9" s="120"/>
      <c r="E9" s="121"/>
      <c r="F9" s="121"/>
      <c r="G9" s="121"/>
      <c r="H9" s="122"/>
      <c r="I9" s="24" t="s">
        <v>17</v>
      </c>
      <c r="J9" s="25">
        <v>1</v>
      </c>
      <c r="K9" s="158"/>
      <c r="L9" s="154"/>
      <c r="M9" s="153"/>
      <c r="N9" s="153"/>
      <c r="O9" s="153"/>
      <c r="P9" s="153"/>
      <c r="Q9" s="153"/>
      <c r="R9" s="153"/>
      <c r="S9" s="153"/>
      <c r="T9" s="153"/>
    </row>
    <row r="10" spans="1:20" ht="15" customHeight="1" thickBot="1">
      <c r="A10" s="18" t="s">
        <v>18</v>
      </c>
      <c r="B10" s="26">
        <v>1</v>
      </c>
      <c r="C10" s="27"/>
      <c r="D10" s="120"/>
      <c r="E10" s="121"/>
      <c r="F10" s="121"/>
      <c r="G10" s="121"/>
      <c r="H10" s="122"/>
      <c r="I10" s="28" t="s">
        <v>19</v>
      </c>
      <c r="J10" s="25">
        <v>2</v>
      </c>
      <c r="K10" s="158"/>
      <c r="L10" s="154"/>
      <c r="M10" s="153"/>
      <c r="N10" s="153"/>
      <c r="O10" s="153"/>
      <c r="P10" s="153"/>
      <c r="Q10" s="153"/>
      <c r="R10" s="153"/>
      <c r="S10" s="153"/>
      <c r="T10" s="153"/>
    </row>
    <row r="11" spans="1:20" ht="25.5" customHeight="1" thickBot="1">
      <c r="A11" s="29" t="str">
        <f>LOOKUP(B10,J9:J12,I9:I12)</f>
        <v>&lt;10 MMBTU/hr</v>
      </c>
      <c r="B11" s="30"/>
      <c r="C11" s="30"/>
      <c r="D11" s="120"/>
      <c r="E11" s="121"/>
      <c r="F11" s="121"/>
      <c r="G11" s="121"/>
      <c r="H11" s="122"/>
      <c r="I11" s="28" t="s">
        <v>20</v>
      </c>
      <c r="J11" s="25">
        <v>3</v>
      </c>
      <c r="K11" s="158"/>
      <c r="L11" s="153"/>
      <c r="M11" s="153"/>
      <c r="N11" s="153"/>
      <c r="O11" s="153"/>
      <c r="P11" s="153"/>
      <c r="Q11" s="153"/>
      <c r="R11" s="153"/>
      <c r="S11" s="153"/>
      <c r="T11" s="153"/>
    </row>
    <row r="12" spans="1:20" ht="17.25" customHeight="1" thickBot="1">
      <c r="A12" s="23" t="s">
        <v>21</v>
      </c>
      <c r="B12" s="19">
        <v>98</v>
      </c>
      <c r="C12" s="30"/>
      <c r="D12" s="120"/>
      <c r="E12" s="121"/>
      <c r="F12" s="121"/>
      <c r="G12" s="121"/>
      <c r="H12" s="122"/>
      <c r="I12" s="31" t="s">
        <v>22</v>
      </c>
      <c r="J12" s="25">
        <v>4</v>
      </c>
      <c r="K12" s="158"/>
      <c r="L12" s="153"/>
      <c r="M12" s="153"/>
      <c r="N12" s="153"/>
      <c r="O12" s="153"/>
      <c r="P12" s="153"/>
      <c r="Q12" s="153"/>
      <c r="R12" s="153"/>
      <c r="S12" s="153"/>
      <c r="T12" s="153"/>
    </row>
    <row r="13" spans="1:20" ht="38.25" customHeight="1" thickBot="1">
      <c r="A13" s="157"/>
      <c r="B13" s="161"/>
      <c r="C13" s="32" t="str">
        <f>$A$11</f>
        <v>&lt;10 MMBTU/hr</v>
      </c>
      <c r="D13" s="33" t="s">
        <v>23</v>
      </c>
      <c r="E13" s="33" t="s">
        <v>24</v>
      </c>
      <c r="F13" s="34"/>
      <c r="G13" s="35" t="s">
        <v>25</v>
      </c>
      <c r="H13" s="35" t="s">
        <v>26</v>
      </c>
      <c r="I13" s="153"/>
      <c r="J13" s="153"/>
      <c r="K13" s="153"/>
      <c r="L13" s="153"/>
      <c r="M13" s="153"/>
      <c r="N13" s="153"/>
      <c r="O13" s="153"/>
      <c r="P13" s="153"/>
      <c r="Q13" s="153"/>
      <c r="R13" s="153"/>
      <c r="S13" s="153"/>
      <c r="T13" s="153"/>
    </row>
    <row r="14" spans="1:20" ht="39.75" customHeight="1" thickBot="1">
      <c r="A14" s="157"/>
      <c r="B14" s="123" t="s">
        <v>27</v>
      </c>
      <c r="C14" s="124"/>
      <c r="D14" s="36">
        <f>B8*($B$9/100)</f>
        <v>55.00000000000001</v>
      </c>
      <c r="E14" s="36">
        <f>C8*($B$9/100)</f>
        <v>5500</v>
      </c>
      <c r="F14" s="33" t="s">
        <v>28</v>
      </c>
      <c r="G14" s="37">
        <f>B8*(1-$B$12/100)</f>
        <v>2.0000000000000018</v>
      </c>
      <c r="H14" s="37">
        <f>C8*(1-$B$12/100)</f>
        <v>200.00000000000017</v>
      </c>
      <c r="I14" s="153"/>
      <c r="J14" s="153"/>
      <c r="K14" s="153"/>
      <c r="L14" s="153"/>
      <c r="M14" s="153"/>
      <c r="N14" s="153"/>
      <c r="O14" s="153"/>
      <c r="P14" s="153"/>
      <c r="Q14" s="153"/>
      <c r="R14" s="153"/>
      <c r="S14" s="153"/>
      <c r="T14" s="153"/>
    </row>
    <row r="15" spans="1:20" ht="13.5" customHeight="1">
      <c r="A15" s="125" t="s">
        <v>29</v>
      </c>
      <c r="B15" s="125" t="s">
        <v>30</v>
      </c>
      <c r="C15" s="130" t="s">
        <v>31</v>
      </c>
      <c r="D15" s="125" t="s">
        <v>32</v>
      </c>
      <c r="E15" s="135" t="s">
        <v>33</v>
      </c>
      <c r="F15" s="130" t="s">
        <v>34</v>
      </c>
      <c r="G15" s="125" t="s">
        <v>35</v>
      </c>
      <c r="H15" s="135" t="s">
        <v>36</v>
      </c>
      <c r="I15" s="125" t="s">
        <v>37</v>
      </c>
      <c r="J15" s="135" t="s">
        <v>38</v>
      </c>
      <c r="K15" s="153"/>
      <c r="L15" s="153"/>
      <c r="M15" s="153"/>
      <c r="N15" s="153"/>
      <c r="O15" s="153"/>
      <c r="P15" s="153"/>
      <c r="Q15" s="153"/>
      <c r="R15" s="153"/>
      <c r="S15" s="153"/>
      <c r="T15" s="153"/>
    </row>
    <row r="16" spans="1:20" ht="13.5" customHeight="1">
      <c r="A16" s="126"/>
      <c r="B16" s="128"/>
      <c r="C16" s="131"/>
      <c r="D16" s="133"/>
      <c r="E16" s="136"/>
      <c r="F16" s="131"/>
      <c r="G16" s="133"/>
      <c r="H16" s="136"/>
      <c r="I16" s="133"/>
      <c r="J16" s="136"/>
      <c r="K16" s="153"/>
      <c r="L16" s="153"/>
      <c r="M16" s="153"/>
      <c r="N16" s="153"/>
      <c r="O16" s="153"/>
      <c r="P16" s="153"/>
      <c r="Q16" s="153"/>
      <c r="R16" s="153"/>
      <c r="S16" s="153"/>
      <c r="T16" s="153"/>
    </row>
    <row r="17" spans="1:20" ht="13.5" customHeight="1">
      <c r="A17" s="126"/>
      <c r="B17" s="128"/>
      <c r="C17" s="131"/>
      <c r="D17" s="133"/>
      <c r="E17" s="136"/>
      <c r="F17" s="131"/>
      <c r="G17" s="133"/>
      <c r="H17" s="136"/>
      <c r="I17" s="133"/>
      <c r="J17" s="136"/>
      <c r="K17" s="153"/>
      <c r="L17" s="153"/>
      <c r="M17" s="153"/>
      <c r="N17" s="153"/>
      <c r="O17" s="153"/>
      <c r="P17" s="153"/>
      <c r="Q17" s="153"/>
      <c r="R17" s="153"/>
      <c r="S17" s="153"/>
      <c r="T17" s="153"/>
    </row>
    <row r="18" spans="1:20" ht="30.75" customHeight="1">
      <c r="A18" s="127"/>
      <c r="B18" s="129"/>
      <c r="C18" s="132"/>
      <c r="D18" s="134"/>
      <c r="E18" s="137"/>
      <c r="F18" s="132"/>
      <c r="G18" s="134"/>
      <c r="H18" s="137"/>
      <c r="I18" s="134"/>
      <c r="J18" s="137"/>
      <c r="K18" s="153"/>
      <c r="L18" s="153"/>
      <c r="M18" s="153"/>
      <c r="N18" s="153"/>
      <c r="O18" s="153"/>
      <c r="P18" s="153"/>
      <c r="Q18" s="153"/>
      <c r="R18" s="153"/>
      <c r="S18" s="153"/>
      <c r="T18" s="153"/>
    </row>
    <row r="19" spans="1:20" ht="12.75">
      <c r="A19" s="38" t="s">
        <v>39</v>
      </c>
      <c r="B19" s="95">
        <v>79345</v>
      </c>
      <c r="C19" s="39" t="s">
        <v>40</v>
      </c>
      <c r="D19" s="40">
        <v>0</v>
      </c>
      <c r="E19" s="41">
        <v>0</v>
      </c>
      <c r="F19" s="42">
        <v>0.229142022075</v>
      </c>
      <c r="G19" s="43">
        <f>$G$14*F19</f>
        <v>0.4582840441500004</v>
      </c>
      <c r="H19" s="44">
        <f>$H$14*F19</f>
        <v>45.82840441500004</v>
      </c>
      <c r="I19" s="45">
        <f aca="true" t="shared" si="0" ref="I19:J33">D19+G19</f>
        <v>0.4582840441500004</v>
      </c>
      <c r="J19" s="41">
        <f t="shared" si="0"/>
        <v>45.82840441500004</v>
      </c>
      <c r="K19" s="159"/>
      <c r="L19" s="153"/>
      <c r="M19" s="153"/>
      <c r="N19" s="153"/>
      <c r="O19" s="153"/>
      <c r="P19" s="153"/>
      <c r="Q19" s="153"/>
      <c r="R19" s="153"/>
      <c r="S19" s="153"/>
      <c r="T19" s="153"/>
    </row>
    <row r="20" spans="1:20" ht="12.75">
      <c r="A20" s="38" t="s">
        <v>41</v>
      </c>
      <c r="B20" s="95">
        <v>79005</v>
      </c>
      <c r="C20" s="39" t="s">
        <v>40</v>
      </c>
      <c r="D20" s="40">
        <v>0</v>
      </c>
      <c r="E20" s="41">
        <v>0</v>
      </c>
      <c r="F20" s="42">
        <v>0.053782691240000007</v>
      </c>
      <c r="G20" s="43">
        <f aca="true" t="shared" si="1" ref="G20:G75">$G$14*F20</f>
        <v>0.10756538248000011</v>
      </c>
      <c r="H20" s="44">
        <f aca="true" t="shared" si="2" ref="H20:H75">$H$14*F20</f>
        <v>10.75653824800001</v>
      </c>
      <c r="I20" s="45">
        <f t="shared" si="0"/>
        <v>0.10756538248000011</v>
      </c>
      <c r="J20" s="41">
        <f t="shared" si="0"/>
        <v>10.75653824800001</v>
      </c>
      <c r="K20" s="159"/>
      <c r="L20" s="153"/>
      <c r="M20" s="153"/>
      <c r="N20" s="153"/>
      <c r="O20" s="153"/>
      <c r="P20" s="153"/>
      <c r="Q20" s="153"/>
      <c r="R20" s="153"/>
      <c r="S20" s="153"/>
      <c r="T20" s="153"/>
    </row>
    <row r="21" spans="1:20" ht="12.75">
      <c r="A21" s="38" t="s">
        <v>42</v>
      </c>
      <c r="B21" s="95">
        <v>75343</v>
      </c>
      <c r="C21" s="39" t="s">
        <v>40</v>
      </c>
      <c r="D21" s="40">
        <v>0</v>
      </c>
      <c r="E21" s="41">
        <v>0</v>
      </c>
      <c r="F21" s="42">
        <v>0.52528683792</v>
      </c>
      <c r="G21" s="43">
        <f t="shared" si="1"/>
        <v>1.0505736758400008</v>
      </c>
      <c r="H21" s="44">
        <f t="shared" si="2"/>
        <v>105.05736758400009</v>
      </c>
      <c r="I21" s="45">
        <f t="shared" si="0"/>
        <v>1.0505736758400008</v>
      </c>
      <c r="J21" s="41">
        <f t="shared" si="0"/>
        <v>105.05736758400009</v>
      </c>
      <c r="K21" s="159"/>
      <c r="L21" s="153"/>
      <c r="M21" s="153"/>
      <c r="N21" s="153"/>
      <c r="O21" s="153"/>
      <c r="P21" s="153"/>
      <c r="Q21" s="153"/>
      <c r="R21" s="153"/>
      <c r="S21" s="153"/>
      <c r="T21" s="153"/>
    </row>
    <row r="22" spans="1:20" ht="12.75">
      <c r="A22" s="47" t="s">
        <v>43</v>
      </c>
      <c r="B22" s="96">
        <v>120821</v>
      </c>
      <c r="C22" s="39" t="s">
        <v>40</v>
      </c>
      <c r="D22" s="40">
        <v>0</v>
      </c>
      <c r="E22" s="41">
        <v>0</v>
      </c>
      <c r="F22" s="42">
        <v>0.00255116286715</v>
      </c>
      <c r="G22" s="43">
        <f t="shared" si="1"/>
        <v>0.005102325734300004</v>
      </c>
      <c r="H22" s="44">
        <f t="shared" si="2"/>
        <v>0.5102325734300004</v>
      </c>
      <c r="I22" s="45">
        <f t="shared" si="0"/>
        <v>0.005102325734300004</v>
      </c>
      <c r="J22" s="41">
        <f t="shared" si="0"/>
        <v>0.5102325734300004</v>
      </c>
      <c r="K22" s="159"/>
      <c r="L22" s="153"/>
      <c r="M22" s="153"/>
      <c r="N22" s="153"/>
      <c r="O22" s="153"/>
      <c r="P22" s="153"/>
      <c r="Q22" s="153"/>
      <c r="R22" s="153"/>
      <c r="S22" s="153"/>
      <c r="T22" s="153"/>
    </row>
    <row r="23" spans="1:20" ht="12.75">
      <c r="A23" s="47" t="s">
        <v>44</v>
      </c>
      <c r="B23" s="96">
        <v>95636</v>
      </c>
      <c r="C23" s="39" t="s">
        <v>40</v>
      </c>
      <c r="D23" s="40">
        <v>0</v>
      </c>
      <c r="E23" s="41">
        <v>0</v>
      </c>
      <c r="F23" s="42">
        <v>0.42016368751000005</v>
      </c>
      <c r="G23" s="43">
        <f t="shared" si="1"/>
        <v>0.8403273750200009</v>
      </c>
      <c r="H23" s="44">
        <f t="shared" si="2"/>
        <v>84.03273750200009</v>
      </c>
      <c r="I23" s="45">
        <f t="shared" si="0"/>
        <v>0.8403273750200009</v>
      </c>
      <c r="J23" s="41">
        <f t="shared" si="0"/>
        <v>84.03273750200009</v>
      </c>
      <c r="K23" s="159"/>
      <c r="L23" s="153"/>
      <c r="M23" s="153"/>
      <c r="N23" s="153"/>
      <c r="O23" s="153"/>
      <c r="P23" s="153"/>
      <c r="Q23" s="153"/>
      <c r="R23" s="153"/>
      <c r="S23" s="153"/>
      <c r="T23" s="153"/>
    </row>
    <row r="24" spans="1:20" ht="12.75">
      <c r="A24" s="47" t="s">
        <v>45</v>
      </c>
      <c r="B24" s="96">
        <v>540590</v>
      </c>
      <c r="C24" s="39" t="s">
        <v>40</v>
      </c>
      <c r="D24" s="40">
        <v>0</v>
      </c>
      <c r="E24" s="41">
        <v>0</v>
      </c>
      <c r="F24" s="42">
        <v>2.8199244972</v>
      </c>
      <c r="G24" s="43">
        <f t="shared" si="1"/>
        <v>5.639848994400006</v>
      </c>
      <c r="H24" s="44">
        <f t="shared" si="2"/>
        <v>563.9848994400005</v>
      </c>
      <c r="I24" s="45">
        <f t="shared" si="0"/>
        <v>5.639848994400006</v>
      </c>
      <c r="J24" s="41">
        <f t="shared" si="0"/>
        <v>563.9848994400005</v>
      </c>
      <c r="K24" s="159"/>
      <c r="L24" s="153"/>
      <c r="M24" s="153"/>
      <c r="N24" s="153"/>
      <c r="O24" s="153"/>
      <c r="P24" s="153"/>
      <c r="Q24" s="153"/>
      <c r="R24" s="153"/>
      <c r="S24" s="153"/>
      <c r="T24" s="153"/>
    </row>
    <row r="25" spans="1:20" ht="12.75">
      <c r="A25" s="7" t="s">
        <v>46</v>
      </c>
      <c r="B25" s="97">
        <v>106990</v>
      </c>
      <c r="C25" s="39" t="s">
        <v>40</v>
      </c>
      <c r="D25" s="40">
        <v>0</v>
      </c>
      <c r="E25" s="41">
        <v>0</v>
      </c>
      <c r="F25" s="42">
        <v>0.022911561198000006</v>
      </c>
      <c r="G25" s="43">
        <f t="shared" si="1"/>
        <v>0.04582312239600005</v>
      </c>
      <c r="H25" s="44">
        <f t="shared" si="2"/>
        <v>4.582312239600005</v>
      </c>
      <c r="I25" s="45">
        <f t="shared" si="0"/>
        <v>0.04582312239600005</v>
      </c>
      <c r="J25" s="41">
        <f t="shared" si="0"/>
        <v>4.582312239600005</v>
      </c>
      <c r="K25" s="159"/>
      <c r="L25" s="153"/>
      <c r="M25" s="153"/>
      <c r="N25" s="153"/>
      <c r="O25" s="153"/>
      <c r="P25" s="153"/>
      <c r="Q25" s="153"/>
      <c r="R25" s="153"/>
      <c r="S25" s="153"/>
      <c r="T25" s="153"/>
    </row>
    <row r="26" spans="1:20" ht="12.75">
      <c r="A26" s="7" t="s">
        <v>47</v>
      </c>
      <c r="B26" s="97">
        <v>123911</v>
      </c>
      <c r="C26" s="39" t="s">
        <v>40</v>
      </c>
      <c r="D26" s="40">
        <v>0</v>
      </c>
      <c r="E26" s="41">
        <v>0</v>
      </c>
      <c r="F26" s="42">
        <v>0.0018638430792300002</v>
      </c>
      <c r="G26" s="43">
        <f t="shared" si="1"/>
        <v>0.003727686158460004</v>
      </c>
      <c r="H26" s="44">
        <f t="shared" si="2"/>
        <v>0.37276861584600035</v>
      </c>
      <c r="I26" s="45">
        <f t="shared" si="0"/>
        <v>0.003727686158460004</v>
      </c>
      <c r="J26" s="41">
        <f t="shared" si="0"/>
        <v>0.37276861584600035</v>
      </c>
      <c r="K26" s="159"/>
      <c r="L26" s="153"/>
      <c r="M26" s="153"/>
      <c r="N26" s="153"/>
      <c r="O26" s="153"/>
      <c r="P26" s="153"/>
      <c r="Q26" s="153"/>
      <c r="R26" s="153"/>
      <c r="S26" s="153"/>
      <c r="T26" s="153"/>
    </row>
    <row r="27" spans="1:20" ht="12.75">
      <c r="A27" s="48" t="s">
        <v>48</v>
      </c>
      <c r="B27" s="98">
        <v>540841</v>
      </c>
      <c r="C27" s="39" t="s">
        <v>40</v>
      </c>
      <c r="D27" s="40">
        <v>0</v>
      </c>
      <c r="E27" s="41">
        <v>0</v>
      </c>
      <c r="F27" s="42">
        <v>0.178969144274</v>
      </c>
      <c r="G27" s="43">
        <f t="shared" si="1"/>
        <v>0.35793828854800036</v>
      </c>
      <c r="H27" s="44">
        <f t="shared" si="2"/>
        <v>35.79382885480003</v>
      </c>
      <c r="I27" s="45">
        <f t="shared" si="0"/>
        <v>0.35793828854800036</v>
      </c>
      <c r="J27" s="41">
        <f t="shared" si="0"/>
        <v>35.79382885480003</v>
      </c>
      <c r="K27" s="159"/>
      <c r="L27" s="153"/>
      <c r="M27" s="153"/>
      <c r="N27" s="153"/>
      <c r="O27" s="153"/>
      <c r="P27" s="153"/>
      <c r="Q27" s="153"/>
      <c r="R27" s="153"/>
      <c r="S27" s="153"/>
      <c r="T27" s="153"/>
    </row>
    <row r="28" spans="1:20" ht="12.75">
      <c r="A28" s="49" t="s">
        <v>49</v>
      </c>
      <c r="B28" s="95">
        <v>75070</v>
      </c>
      <c r="C28" s="46">
        <f>LOOKUP($B$10,$C$84:$F$84,C93:F93)</f>
        <v>0.0043</v>
      </c>
      <c r="D28" s="40">
        <f>$D$14*C28</f>
        <v>0.23650000000000004</v>
      </c>
      <c r="E28" s="40">
        <f>$E$14*C28</f>
        <v>23.65</v>
      </c>
      <c r="F28" s="50">
        <v>0.008699944599</v>
      </c>
      <c r="G28" s="43">
        <f t="shared" si="1"/>
        <v>0.017399889198000014</v>
      </c>
      <c r="H28" s="44">
        <f t="shared" si="2"/>
        <v>1.7399889198000016</v>
      </c>
      <c r="I28" s="45">
        <f t="shared" si="0"/>
        <v>0.25389988919800005</v>
      </c>
      <c r="J28" s="41">
        <f t="shared" si="0"/>
        <v>25.3899889198</v>
      </c>
      <c r="K28" s="159"/>
      <c r="L28" s="153"/>
      <c r="M28" s="153"/>
      <c r="N28" s="153"/>
      <c r="O28" s="153"/>
      <c r="P28" s="153"/>
      <c r="Q28" s="153"/>
      <c r="R28" s="153"/>
      <c r="S28" s="153"/>
      <c r="T28" s="153"/>
    </row>
    <row r="29" spans="1:20" ht="12.75">
      <c r="A29" s="51" t="s">
        <v>50</v>
      </c>
      <c r="B29" s="98">
        <v>75058</v>
      </c>
      <c r="C29" s="39" t="s">
        <v>40</v>
      </c>
      <c r="D29" s="40">
        <v>0</v>
      </c>
      <c r="E29" s="41">
        <v>0</v>
      </c>
      <c r="F29" s="42">
        <v>0.05823949046000001</v>
      </c>
      <c r="G29" s="43">
        <f t="shared" si="1"/>
        <v>0.11647898092000011</v>
      </c>
      <c r="H29" s="44">
        <f t="shared" si="2"/>
        <v>11.64789809200001</v>
      </c>
      <c r="I29" s="45">
        <f t="shared" si="0"/>
        <v>0.11647898092000011</v>
      </c>
      <c r="J29" s="41">
        <f t="shared" si="0"/>
        <v>11.64789809200001</v>
      </c>
      <c r="K29" s="159"/>
      <c r="L29" s="153"/>
      <c r="M29" s="153"/>
      <c r="N29" s="153"/>
      <c r="O29" s="153"/>
      <c r="P29" s="153"/>
      <c r="Q29" s="153"/>
      <c r="R29" s="153"/>
      <c r="S29" s="153"/>
      <c r="T29" s="153"/>
    </row>
    <row r="30" spans="1:20" ht="12.75">
      <c r="A30" s="52" t="s">
        <v>51</v>
      </c>
      <c r="B30" s="95">
        <v>107028</v>
      </c>
      <c r="C30" s="46">
        <f>LOOKUP($B$10,$C$84:$F$84,C94:F94)</f>
        <v>0.0027</v>
      </c>
      <c r="D30" s="40">
        <f>$D$14*C30</f>
        <v>0.14850000000000002</v>
      </c>
      <c r="E30" s="40">
        <f>$E$14*C30</f>
        <v>14.850000000000001</v>
      </c>
      <c r="F30" s="50">
        <v>0</v>
      </c>
      <c r="G30" s="43">
        <v>0</v>
      </c>
      <c r="H30" s="44">
        <v>0</v>
      </c>
      <c r="I30" s="45">
        <f t="shared" si="0"/>
        <v>0.14850000000000002</v>
      </c>
      <c r="J30" s="41">
        <f t="shared" si="0"/>
        <v>14.850000000000001</v>
      </c>
      <c r="K30" s="159"/>
      <c r="L30" s="153"/>
      <c r="M30" s="153"/>
      <c r="N30" s="153"/>
      <c r="O30" s="153"/>
      <c r="P30" s="153"/>
      <c r="Q30" s="153"/>
      <c r="R30" s="153"/>
      <c r="S30" s="153"/>
      <c r="T30" s="153"/>
    </row>
    <row r="31" spans="1:20" ht="12.75">
      <c r="A31" s="52" t="s">
        <v>52</v>
      </c>
      <c r="B31" s="95">
        <v>71432</v>
      </c>
      <c r="C31" s="46">
        <f>LOOKUP($B$10,$C$84:$F$84,C97:F97)</f>
        <v>0.008</v>
      </c>
      <c r="D31" s="40">
        <f>$D$14*C31</f>
        <v>0.44000000000000006</v>
      </c>
      <c r="E31" s="40">
        <f>$E$14*C31</f>
        <v>44</v>
      </c>
      <c r="F31" s="50">
        <v>0.4783518888</v>
      </c>
      <c r="G31" s="43">
        <f t="shared" si="1"/>
        <v>0.9567037776000009</v>
      </c>
      <c r="H31" s="44">
        <f t="shared" si="2"/>
        <v>95.67037776000008</v>
      </c>
      <c r="I31" s="45">
        <f t="shared" si="0"/>
        <v>1.3967037776000009</v>
      </c>
      <c r="J31" s="41">
        <f t="shared" si="0"/>
        <v>139.67037776000006</v>
      </c>
      <c r="K31" s="159"/>
      <c r="L31" s="153"/>
      <c r="M31" s="153"/>
      <c r="N31" s="153"/>
      <c r="O31" s="153"/>
      <c r="P31" s="153"/>
      <c r="Q31" s="153"/>
      <c r="R31" s="153"/>
      <c r="S31" s="153"/>
      <c r="T31" s="153"/>
    </row>
    <row r="32" spans="1:20" ht="12.75">
      <c r="A32" s="53" t="s">
        <v>53</v>
      </c>
      <c r="B32" s="99">
        <v>100447</v>
      </c>
      <c r="C32" s="39" t="s">
        <v>40</v>
      </c>
      <c r="D32" s="40">
        <v>0</v>
      </c>
      <c r="E32" s="41">
        <v>0</v>
      </c>
      <c r="F32" s="42">
        <v>0.005846194766600001</v>
      </c>
      <c r="G32" s="43">
        <f t="shared" si="1"/>
        <v>0.011692389533200013</v>
      </c>
      <c r="H32" s="44">
        <f t="shared" si="2"/>
        <v>1.1692389533200012</v>
      </c>
      <c r="I32" s="45">
        <f t="shared" si="0"/>
        <v>0.011692389533200013</v>
      </c>
      <c r="J32" s="41">
        <f t="shared" si="0"/>
        <v>1.1692389533200012</v>
      </c>
      <c r="K32" s="159"/>
      <c r="L32" s="153"/>
      <c r="M32" s="153"/>
      <c r="N32" s="153"/>
      <c r="O32" s="153"/>
      <c r="P32" s="153"/>
      <c r="Q32" s="153"/>
      <c r="R32" s="153"/>
      <c r="S32" s="153"/>
      <c r="T32" s="153"/>
    </row>
    <row r="33" spans="1:20" ht="12.75">
      <c r="A33" s="51" t="s">
        <v>54</v>
      </c>
      <c r="B33" s="98">
        <v>75274</v>
      </c>
      <c r="C33" s="39" t="s">
        <v>40</v>
      </c>
      <c r="D33" s="40">
        <v>0</v>
      </c>
      <c r="E33" s="41">
        <v>0</v>
      </c>
      <c r="F33" s="42">
        <v>0.0036704351965800006</v>
      </c>
      <c r="G33" s="43">
        <f t="shared" si="1"/>
        <v>0.007340870393160008</v>
      </c>
      <c r="H33" s="44">
        <f t="shared" si="2"/>
        <v>0.7340870393160007</v>
      </c>
      <c r="I33" s="45">
        <f t="shared" si="0"/>
        <v>0.007340870393160008</v>
      </c>
      <c r="J33" s="41">
        <f t="shared" si="0"/>
        <v>0.7340870393160007</v>
      </c>
      <c r="K33" s="159"/>
      <c r="L33" s="153"/>
      <c r="M33" s="153"/>
      <c r="N33" s="153"/>
      <c r="O33" s="153"/>
      <c r="P33" s="153"/>
      <c r="Q33" s="153"/>
      <c r="R33" s="153"/>
      <c r="S33" s="153"/>
      <c r="T33" s="153"/>
    </row>
    <row r="34" spans="1:20" ht="12.75">
      <c r="A34" s="51" t="s">
        <v>55</v>
      </c>
      <c r="B34" s="98">
        <v>75252</v>
      </c>
      <c r="C34" s="39" t="s">
        <v>40</v>
      </c>
      <c r="D34" s="40">
        <v>0</v>
      </c>
      <c r="E34" s="41">
        <v>0</v>
      </c>
      <c r="F34" s="42">
        <v>0.0079966501484</v>
      </c>
      <c r="G34" s="43">
        <f t="shared" si="1"/>
        <v>0.015993300296800014</v>
      </c>
      <c r="H34" s="44">
        <f t="shared" si="2"/>
        <v>1.5993300296800013</v>
      </c>
      <c r="I34" s="45">
        <f aca="true" t="shared" si="3" ref="I34:J49">D34+G34</f>
        <v>0.015993300296800014</v>
      </c>
      <c r="J34" s="41">
        <f t="shared" si="3"/>
        <v>1.5993300296800013</v>
      </c>
      <c r="K34" s="159"/>
      <c r="L34" s="153"/>
      <c r="M34" s="153"/>
      <c r="N34" s="153"/>
      <c r="O34" s="153"/>
      <c r="P34" s="153"/>
      <c r="Q34" s="153"/>
      <c r="R34" s="153"/>
      <c r="S34" s="153"/>
      <c r="T34" s="153"/>
    </row>
    <row r="35" spans="1:20" ht="12.75">
      <c r="A35" s="53" t="s">
        <v>56</v>
      </c>
      <c r="B35" s="97">
        <v>75150</v>
      </c>
      <c r="C35" s="39" t="s">
        <v>40</v>
      </c>
      <c r="D35" s="40">
        <v>0</v>
      </c>
      <c r="E35" s="41">
        <v>0</v>
      </c>
      <c r="F35" s="42">
        <v>0.028560106386</v>
      </c>
      <c r="G35" s="43">
        <f t="shared" si="1"/>
        <v>0.05712021277200005</v>
      </c>
      <c r="H35" s="44">
        <f t="shared" si="2"/>
        <v>5.712021277200005</v>
      </c>
      <c r="I35" s="45">
        <f t="shared" si="3"/>
        <v>0.05712021277200005</v>
      </c>
      <c r="J35" s="41">
        <f t="shared" si="3"/>
        <v>5.712021277200005</v>
      </c>
      <c r="K35" s="159"/>
      <c r="L35" s="153"/>
      <c r="M35" s="153"/>
      <c r="N35" s="153"/>
      <c r="O35" s="153"/>
      <c r="P35" s="153"/>
      <c r="Q35" s="153"/>
      <c r="R35" s="153"/>
      <c r="S35" s="153"/>
      <c r="T35" s="153"/>
    </row>
    <row r="36" spans="1:20" ht="12.75">
      <c r="A36" s="53" t="s">
        <v>57</v>
      </c>
      <c r="B36" s="97">
        <v>630080</v>
      </c>
      <c r="C36" s="39" t="s">
        <v>40</v>
      </c>
      <c r="D36" s="40">
        <v>0</v>
      </c>
      <c r="E36" s="41">
        <v>0</v>
      </c>
      <c r="F36" s="42">
        <v>1.7439440548</v>
      </c>
      <c r="G36" s="43">
        <f t="shared" si="1"/>
        <v>3.487888109600003</v>
      </c>
      <c r="H36" s="44">
        <f t="shared" si="2"/>
        <v>348.7888109600003</v>
      </c>
      <c r="I36" s="45">
        <f t="shared" si="3"/>
        <v>3.487888109600003</v>
      </c>
      <c r="J36" s="41">
        <f t="shared" si="3"/>
        <v>348.7888109600003</v>
      </c>
      <c r="K36" s="159"/>
      <c r="L36" s="153"/>
      <c r="M36" s="153"/>
      <c r="N36" s="153"/>
      <c r="O36" s="153"/>
      <c r="P36" s="153"/>
      <c r="Q36" s="153"/>
      <c r="R36" s="153"/>
      <c r="S36" s="153"/>
      <c r="T36" s="153"/>
    </row>
    <row r="37" spans="1:20" ht="12.75">
      <c r="A37" s="53" t="s">
        <v>58</v>
      </c>
      <c r="B37" s="97">
        <v>56235</v>
      </c>
      <c r="C37" s="39" t="s">
        <v>40</v>
      </c>
      <c r="D37" s="40">
        <v>0</v>
      </c>
      <c r="E37" s="41">
        <v>0</v>
      </c>
      <c r="F37" s="42">
        <v>0.0031321699021199995</v>
      </c>
      <c r="G37" s="43">
        <f t="shared" si="1"/>
        <v>0.006264339804240004</v>
      </c>
      <c r="H37" s="44">
        <f t="shared" si="2"/>
        <v>0.6264339804240004</v>
      </c>
      <c r="I37" s="45">
        <f t="shared" si="3"/>
        <v>0.006264339804240004</v>
      </c>
      <c r="J37" s="41">
        <f t="shared" si="3"/>
        <v>0.6264339804240004</v>
      </c>
      <c r="K37" s="159"/>
      <c r="L37" s="153"/>
      <c r="M37" s="153"/>
      <c r="N37" s="153"/>
      <c r="O37" s="153"/>
      <c r="P37" s="153"/>
      <c r="Q37" s="153"/>
      <c r="R37" s="153"/>
      <c r="S37" s="153"/>
      <c r="T37" s="153"/>
    </row>
    <row r="38" spans="1:20" ht="12.75">
      <c r="A38" s="51" t="s">
        <v>59</v>
      </c>
      <c r="B38" s="98">
        <v>463581</v>
      </c>
      <c r="C38" s="39" t="s">
        <v>40</v>
      </c>
      <c r="D38" s="40">
        <v>0</v>
      </c>
      <c r="E38" s="41">
        <v>0</v>
      </c>
      <c r="F38" s="42">
        <v>0.018703348592</v>
      </c>
      <c r="G38" s="43">
        <f t="shared" si="1"/>
        <v>0.03740669718400003</v>
      </c>
      <c r="H38" s="44">
        <f t="shared" si="2"/>
        <v>3.740669718400003</v>
      </c>
      <c r="I38" s="45">
        <f t="shared" si="3"/>
        <v>0.03740669718400003</v>
      </c>
      <c r="J38" s="41">
        <f t="shared" si="3"/>
        <v>3.740669718400003</v>
      </c>
      <c r="K38" s="159"/>
      <c r="L38" s="153"/>
      <c r="M38" s="153"/>
      <c r="N38" s="153"/>
      <c r="O38" s="153"/>
      <c r="P38" s="153"/>
      <c r="Q38" s="153"/>
      <c r="R38" s="153"/>
      <c r="S38" s="153"/>
      <c r="T38" s="153"/>
    </row>
    <row r="39" spans="1:20" ht="12.75">
      <c r="A39" s="54" t="s">
        <v>60</v>
      </c>
      <c r="B39" s="98">
        <v>76131</v>
      </c>
      <c r="C39" s="39" t="s">
        <v>40</v>
      </c>
      <c r="D39" s="40">
        <v>0</v>
      </c>
      <c r="E39" s="41">
        <v>0</v>
      </c>
      <c r="F39" s="42">
        <v>0.032129128348799996</v>
      </c>
      <c r="G39" s="43">
        <f t="shared" si="1"/>
        <v>0.06425825669760005</v>
      </c>
      <c r="H39" s="44">
        <f t="shared" si="2"/>
        <v>6.4258256697600045</v>
      </c>
      <c r="I39" s="45">
        <f t="shared" si="3"/>
        <v>0.06425825669760005</v>
      </c>
      <c r="J39" s="41">
        <f t="shared" si="3"/>
        <v>6.4258256697600045</v>
      </c>
      <c r="K39" s="159"/>
      <c r="L39" s="153"/>
      <c r="M39" s="153"/>
      <c r="N39" s="153"/>
      <c r="O39" s="153"/>
      <c r="P39" s="153"/>
      <c r="Q39" s="153"/>
      <c r="R39" s="153"/>
      <c r="S39" s="153"/>
      <c r="T39" s="153"/>
    </row>
    <row r="40" spans="1:20" ht="12.75">
      <c r="A40" s="55" t="s">
        <v>61</v>
      </c>
      <c r="B40" s="100">
        <v>108907</v>
      </c>
      <c r="C40" s="39" t="s">
        <v>40</v>
      </c>
      <c r="D40" s="40">
        <v>0</v>
      </c>
      <c r="E40" s="41">
        <v>0</v>
      </c>
      <c r="F40" s="42">
        <v>0.139014166368</v>
      </c>
      <c r="G40" s="43">
        <f t="shared" si="1"/>
        <v>0.2780283327360002</v>
      </c>
      <c r="H40" s="44">
        <f t="shared" si="2"/>
        <v>27.802833273600022</v>
      </c>
      <c r="I40" s="45">
        <f t="shared" si="3"/>
        <v>0.2780283327360002</v>
      </c>
      <c r="J40" s="41">
        <f t="shared" si="3"/>
        <v>27.802833273600022</v>
      </c>
      <c r="K40" s="159"/>
      <c r="L40" s="153"/>
      <c r="M40" s="153"/>
      <c r="N40" s="153"/>
      <c r="O40" s="153"/>
      <c r="P40" s="153"/>
      <c r="Q40" s="153"/>
      <c r="R40" s="153"/>
      <c r="S40" s="153"/>
      <c r="T40" s="153"/>
    </row>
    <row r="41" spans="1:20" ht="12.75">
      <c r="A41" s="56" t="s">
        <v>62</v>
      </c>
      <c r="B41" s="98">
        <v>124481</v>
      </c>
      <c r="C41" s="39" t="s">
        <v>40</v>
      </c>
      <c r="D41" s="40">
        <v>0</v>
      </c>
      <c r="E41" s="41">
        <v>0</v>
      </c>
      <c r="F41" s="42">
        <v>0.0080251679476</v>
      </c>
      <c r="G41" s="43">
        <f t="shared" si="1"/>
        <v>0.016050335895200014</v>
      </c>
      <c r="H41" s="44">
        <f t="shared" si="2"/>
        <v>1.6050335895200014</v>
      </c>
      <c r="I41" s="45">
        <f t="shared" si="3"/>
        <v>0.016050335895200014</v>
      </c>
      <c r="J41" s="41">
        <f t="shared" si="3"/>
        <v>1.6050335895200014</v>
      </c>
      <c r="K41" s="159"/>
      <c r="L41" s="153"/>
      <c r="M41" s="153"/>
      <c r="N41" s="153"/>
      <c r="O41" s="153"/>
      <c r="P41" s="153"/>
      <c r="Q41" s="153"/>
      <c r="R41" s="153"/>
      <c r="S41" s="153"/>
      <c r="T41" s="153"/>
    </row>
    <row r="42" spans="1:20" ht="12.75">
      <c r="A42" s="56" t="s">
        <v>63</v>
      </c>
      <c r="B42" s="98">
        <v>75456</v>
      </c>
      <c r="C42" s="39" t="s">
        <v>40</v>
      </c>
      <c r="D42" s="40">
        <v>0</v>
      </c>
      <c r="E42" s="41">
        <v>0</v>
      </c>
      <c r="F42" s="42">
        <v>0.17563381720400004</v>
      </c>
      <c r="G42" s="43">
        <f t="shared" si="1"/>
        <v>0.3512676344080004</v>
      </c>
      <c r="H42" s="44">
        <f t="shared" si="2"/>
        <v>35.12676344080004</v>
      </c>
      <c r="I42" s="45">
        <f t="shared" si="3"/>
        <v>0.3512676344080004</v>
      </c>
      <c r="J42" s="41">
        <f t="shared" si="3"/>
        <v>35.12676344080004</v>
      </c>
      <c r="K42" s="159"/>
      <c r="L42" s="153"/>
      <c r="M42" s="153"/>
      <c r="N42" s="153"/>
      <c r="O42" s="153"/>
      <c r="P42" s="153"/>
      <c r="Q42" s="153"/>
      <c r="R42" s="153"/>
      <c r="S42" s="153"/>
      <c r="T42" s="153"/>
    </row>
    <row r="43" spans="1:20" ht="12.75">
      <c r="A43" s="57" t="s">
        <v>64</v>
      </c>
      <c r="B43" s="100">
        <v>98828</v>
      </c>
      <c r="C43" s="39" t="s">
        <v>40</v>
      </c>
      <c r="D43" s="40">
        <v>0</v>
      </c>
      <c r="E43" s="41">
        <v>0</v>
      </c>
      <c r="F43" s="42">
        <v>0.13187619389</v>
      </c>
      <c r="G43" s="43">
        <f t="shared" si="1"/>
        <v>0.2637523877800002</v>
      </c>
      <c r="H43" s="44">
        <f t="shared" si="2"/>
        <v>26.37523877800002</v>
      </c>
      <c r="I43" s="45">
        <f t="shared" si="3"/>
        <v>0.2637523877800002</v>
      </c>
      <c r="J43" s="41">
        <f t="shared" si="3"/>
        <v>26.37523877800002</v>
      </c>
      <c r="K43" s="159"/>
      <c r="L43" s="153"/>
      <c r="M43" s="153"/>
      <c r="N43" s="153"/>
      <c r="O43" s="153"/>
      <c r="P43" s="153"/>
      <c r="Q43" s="153"/>
      <c r="R43" s="153"/>
      <c r="S43" s="153"/>
      <c r="T43" s="153"/>
    </row>
    <row r="44" spans="1:20" ht="12.75">
      <c r="A44" s="56" t="s">
        <v>65</v>
      </c>
      <c r="B44" s="98">
        <v>110827</v>
      </c>
      <c r="C44" s="39" t="s">
        <v>40</v>
      </c>
      <c r="D44" s="40">
        <v>0</v>
      </c>
      <c r="E44" s="41">
        <v>0</v>
      </c>
      <c r="F44" s="42">
        <v>0.21689858271999998</v>
      </c>
      <c r="G44" s="43">
        <f t="shared" si="1"/>
        <v>0.43379716544000035</v>
      </c>
      <c r="H44" s="44">
        <f t="shared" si="2"/>
        <v>43.37971654400003</v>
      </c>
      <c r="I44" s="45">
        <f t="shared" si="3"/>
        <v>0.43379716544000035</v>
      </c>
      <c r="J44" s="41">
        <f t="shared" si="3"/>
        <v>43.37971654400003</v>
      </c>
      <c r="K44" s="159"/>
      <c r="L44" s="153"/>
      <c r="M44" s="153"/>
      <c r="N44" s="153"/>
      <c r="O44" s="153"/>
      <c r="P44" s="153"/>
      <c r="Q44" s="153"/>
      <c r="R44" s="153"/>
      <c r="S44" s="153"/>
      <c r="T44" s="153"/>
    </row>
    <row r="45" spans="1:20" ht="12.75">
      <c r="A45" s="57" t="s">
        <v>66</v>
      </c>
      <c r="B45" s="100">
        <v>75718</v>
      </c>
      <c r="C45" s="39" t="s">
        <v>40</v>
      </c>
      <c r="D45" s="40">
        <v>0</v>
      </c>
      <c r="E45" s="41">
        <v>0</v>
      </c>
      <c r="F45" s="42">
        <v>0.36406073546</v>
      </c>
      <c r="G45" s="43">
        <f t="shared" si="1"/>
        <v>0.7281214709200007</v>
      </c>
      <c r="H45" s="44">
        <f t="shared" si="2"/>
        <v>72.81214709200006</v>
      </c>
      <c r="I45" s="45">
        <f t="shared" si="3"/>
        <v>0.7281214709200007</v>
      </c>
      <c r="J45" s="41">
        <f t="shared" si="3"/>
        <v>72.81214709200006</v>
      </c>
      <c r="K45" s="159"/>
      <c r="L45" s="153"/>
      <c r="M45" s="153"/>
      <c r="N45" s="153"/>
      <c r="O45" s="153"/>
      <c r="P45" s="153"/>
      <c r="Q45" s="153"/>
      <c r="R45" s="153"/>
      <c r="S45" s="153"/>
      <c r="T45" s="153"/>
    </row>
    <row r="46" spans="1:20" ht="12.75">
      <c r="A46" s="52" t="s">
        <v>67</v>
      </c>
      <c r="B46" s="95">
        <v>100414</v>
      </c>
      <c r="C46" s="46">
        <f>LOOKUP($B$10,$C$84:$F$84,C109:F109)</f>
        <v>0.0095</v>
      </c>
      <c r="D46" s="40">
        <f>$D$14*C46</f>
        <v>0.5225000000000001</v>
      </c>
      <c r="E46" s="41">
        <f>$E$14*C46</f>
        <v>52.25</v>
      </c>
      <c r="F46" s="50">
        <v>1.3166097432588</v>
      </c>
      <c r="G46" s="43">
        <f t="shared" si="1"/>
        <v>2.633219486517602</v>
      </c>
      <c r="H46" s="44">
        <f t="shared" si="2"/>
        <v>263.32194865176024</v>
      </c>
      <c r="I46" s="45">
        <f t="shared" si="3"/>
        <v>3.155719486517602</v>
      </c>
      <c r="J46" s="41">
        <f t="shared" si="3"/>
        <v>315.57194865176024</v>
      </c>
      <c r="K46" s="159"/>
      <c r="L46" s="153"/>
      <c r="M46" s="153"/>
      <c r="N46" s="153"/>
      <c r="O46" s="153"/>
      <c r="P46" s="153"/>
      <c r="Q46" s="153"/>
      <c r="R46" s="153"/>
      <c r="S46" s="153"/>
      <c r="T46" s="153"/>
    </row>
    <row r="47" spans="1:20" ht="12.75">
      <c r="A47" s="53" t="s">
        <v>68</v>
      </c>
      <c r="B47" s="97">
        <v>75003</v>
      </c>
      <c r="C47" s="39" t="s">
        <v>40</v>
      </c>
      <c r="D47" s="40">
        <v>0</v>
      </c>
      <c r="E47" s="41">
        <v>0</v>
      </c>
      <c r="F47" s="42">
        <v>0.6502101596500001</v>
      </c>
      <c r="G47" s="43">
        <f t="shared" si="1"/>
        <v>1.3004203193000012</v>
      </c>
      <c r="H47" s="44">
        <f t="shared" si="2"/>
        <v>130.04203193000012</v>
      </c>
      <c r="I47" s="45">
        <f t="shared" si="3"/>
        <v>1.3004203193000012</v>
      </c>
      <c r="J47" s="41">
        <f t="shared" si="3"/>
        <v>130.04203193000012</v>
      </c>
      <c r="K47" s="159"/>
      <c r="L47" s="153"/>
      <c r="M47" s="153"/>
      <c r="N47" s="153"/>
      <c r="O47" s="153"/>
      <c r="P47" s="153"/>
      <c r="Q47" s="153"/>
      <c r="R47" s="153"/>
      <c r="S47" s="153"/>
      <c r="T47" s="153"/>
    </row>
    <row r="48" spans="1:20" ht="12.75">
      <c r="A48" s="53" t="s">
        <v>69</v>
      </c>
      <c r="B48" s="97">
        <v>106934</v>
      </c>
      <c r="C48" s="39" t="s">
        <v>40</v>
      </c>
      <c r="D48" s="40">
        <v>0</v>
      </c>
      <c r="E48" s="41">
        <v>0</v>
      </c>
      <c r="F48" s="42">
        <v>0.0023011843008</v>
      </c>
      <c r="G48" s="43">
        <f t="shared" si="1"/>
        <v>0.004602368601600004</v>
      </c>
      <c r="H48" s="44">
        <f t="shared" si="2"/>
        <v>0.46023686016000037</v>
      </c>
      <c r="I48" s="45">
        <f t="shared" si="3"/>
        <v>0.004602368601600004</v>
      </c>
      <c r="J48" s="41">
        <f t="shared" si="3"/>
        <v>0.46023686016000037</v>
      </c>
      <c r="K48" s="159"/>
      <c r="L48" s="153"/>
      <c r="M48" s="153"/>
      <c r="N48" s="153"/>
      <c r="O48" s="153"/>
      <c r="P48" s="153"/>
      <c r="Q48" s="153"/>
      <c r="R48" s="153"/>
      <c r="S48" s="153"/>
      <c r="T48" s="153"/>
    </row>
    <row r="49" spans="1:20" ht="12.75">
      <c r="A49" s="52" t="s">
        <v>70</v>
      </c>
      <c r="B49" s="95">
        <v>107062</v>
      </c>
      <c r="C49" s="39" t="s">
        <v>40</v>
      </c>
      <c r="D49" s="40">
        <v>0</v>
      </c>
      <c r="E49" s="41">
        <v>0</v>
      </c>
      <c r="F49" s="42">
        <v>0.040150080888</v>
      </c>
      <c r="G49" s="43">
        <f t="shared" si="1"/>
        <v>0.08030016177600006</v>
      </c>
      <c r="H49" s="44">
        <f t="shared" si="2"/>
        <v>8.030016177600006</v>
      </c>
      <c r="I49" s="45">
        <f t="shared" si="3"/>
        <v>0.08030016177600006</v>
      </c>
      <c r="J49" s="41">
        <f t="shared" si="3"/>
        <v>8.030016177600006</v>
      </c>
      <c r="K49" s="159"/>
      <c r="L49" s="153"/>
      <c r="M49" s="153"/>
      <c r="N49" s="153"/>
      <c r="O49" s="153"/>
      <c r="P49" s="153"/>
      <c r="Q49" s="153"/>
      <c r="R49" s="153"/>
      <c r="S49" s="153"/>
      <c r="T49" s="153"/>
    </row>
    <row r="50" spans="1:20" ht="12.75">
      <c r="A50" s="52" t="s">
        <v>71</v>
      </c>
      <c r="B50" s="95">
        <v>50000</v>
      </c>
      <c r="C50" s="46">
        <f>LOOKUP($B$10,$C$84:$F$84,C110:F110)</f>
        <v>0.017</v>
      </c>
      <c r="D50" s="40">
        <f>$D$14*C50</f>
        <v>0.9350000000000002</v>
      </c>
      <c r="E50" s="41">
        <f>$E$14*C50</f>
        <v>93.5</v>
      </c>
      <c r="F50" s="50">
        <v>0.0008965423467</v>
      </c>
      <c r="G50" s="43">
        <f t="shared" si="1"/>
        <v>0.0017930846934000016</v>
      </c>
      <c r="H50" s="44">
        <f t="shared" si="2"/>
        <v>0.17930846934000017</v>
      </c>
      <c r="I50" s="45">
        <f aca="true" t="shared" si="4" ref="I50:J65">D50+G50</f>
        <v>0.9367930846934002</v>
      </c>
      <c r="J50" s="41">
        <f t="shared" si="4"/>
        <v>93.67930846934</v>
      </c>
      <c r="K50" s="159"/>
      <c r="L50" s="153"/>
      <c r="M50" s="153"/>
      <c r="N50" s="153"/>
      <c r="O50" s="153"/>
      <c r="P50" s="153"/>
      <c r="Q50" s="153"/>
      <c r="R50" s="153"/>
      <c r="S50" s="153"/>
      <c r="T50" s="153"/>
    </row>
    <row r="51" spans="1:20" ht="12.75">
      <c r="A51" s="56" t="s">
        <v>72</v>
      </c>
      <c r="B51" s="96">
        <v>87683</v>
      </c>
      <c r="C51" s="39" t="s">
        <v>40</v>
      </c>
      <c r="D51" s="40">
        <v>0</v>
      </c>
      <c r="E51" s="41">
        <v>0</v>
      </c>
      <c r="F51" s="42">
        <v>0.00232218070908</v>
      </c>
      <c r="G51" s="43">
        <f t="shared" si="1"/>
        <v>0.0046443614181600045</v>
      </c>
      <c r="H51" s="44">
        <f t="shared" si="2"/>
        <v>0.4644361418160004</v>
      </c>
      <c r="I51" s="45">
        <f t="shared" si="4"/>
        <v>0.0046443614181600045</v>
      </c>
      <c r="J51" s="41">
        <f t="shared" si="4"/>
        <v>0.4644361418160004</v>
      </c>
      <c r="K51" s="159"/>
      <c r="L51" s="153"/>
      <c r="M51" s="153"/>
      <c r="N51" s="153"/>
      <c r="O51" s="153"/>
      <c r="P51" s="153"/>
      <c r="Q51" s="153"/>
      <c r="R51" s="153"/>
      <c r="S51" s="153"/>
      <c r="T51" s="153"/>
    </row>
    <row r="52" spans="1:20" ht="12.75">
      <c r="A52" s="52" t="s">
        <v>73</v>
      </c>
      <c r="B52" s="95">
        <v>110543</v>
      </c>
      <c r="C52" s="46">
        <f>LOOKUP($B$10,$C$84:$F$84,C111:F111)</f>
        <v>0.0063</v>
      </c>
      <c r="D52" s="40">
        <f>$D$14*C52</f>
        <v>0.34650000000000003</v>
      </c>
      <c r="E52" s="41">
        <f>$E$14*C52</f>
        <v>34.65</v>
      </c>
      <c r="F52" s="50">
        <v>0.6817070686000001</v>
      </c>
      <c r="G52" s="43">
        <f t="shared" si="1"/>
        <v>1.3634141372000013</v>
      </c>
      <c r="H52" s="44">
        <f t="shared" si="2"/>
        <v>136.34141372000013</v>
      </c>
      <c r="I52" s="45">
        <f t="shared" si="4"/>
        <v>1.7099141372000013</v>
      </c>
      <c r="J52" s="41">
        <f t="shared" si="4"/>
        <v>170.99141372000014</v>
      </c>
      <c r="K52" s="159"/>
      <c r="L52" s="153"/>
      <c r="M52" s="153"/>
      <c r="N52" s="153"/>
      <c r="O52" s="153"/>
      <c r="P52" s="153"/>
      <c r="Q52" s="153"/>
      <c r="R52" s="153"/>
      <c r="S52" s="153"/>
      <c r="T52" s="153"/>
    </row>
    <row r="53" spans="1:20" ht="12.75">
      <c r="A53" s="58" t="s">
        <v>74</v>
      </c>
      <c r="B53" s="100">
        <v>7783064</v>
      </c>
      <c r="C53" s="39" t="s">
        <v>40</v>
      </c>
      <c r="D53" s="40">
        <v>0</v>
      </c>
      <c r="E53" s="41">
        <v>0</v>
      </c>
      <c r="F53" s="42">
        <v>2.782781952</v>
      </c>
      <c r="G53" s="43">
        <f t="shared" si="1"/>
        <v>5.565563904000006</v>
      </c>
      <c r="H53" s="44">
        <f t="shared" si="2"/>
        <v>556.5563904000005</v>
      </c>
      <c r="I53" s="45">
        <f t="shared" si="4"/>
        <v>5.565563904000006</v>
      </c>
      <c r="J53" s="41">
        <f t="shared" si="4"/>
        <v>556.5563904000005</v>
      </c>
      <c r="K53" s="159"/>
      <c r="L53" s="153"/>
      <c r="M53" s="153"/>
      <c r="N53" s="153"/>
      <c r="O53" s="153"/>
      <c r="P53" s="153"/>
      <c r="Q53" s="153"/>
      <c r="R53" s="153"/>
      <c r="S53" s="153"/>
      <c r="T53" s="153"/>
    </row>
    <row r="54" spans="1:20" ht="12.75">
      <c r="A54" s="51" t="s">
        <v>75</v>
      </c>
      <c r="B54" s="98">
        <v>78795</v>
      </c>
      <c r="C54" s="39" t="s">
        <v>40</v>
      </c>
      <c r="D54" s="40">
        <v>0</v>
      </c>
      <c r="E54" s="41">
        <v>0</v>
      </c>
      <c r="F54" s="42">
        <v>0.0028680597660000005</v>
      </c>
      <c r="G54" s="43">
        <f t="shared" si="1"/>
        <v>0.005736119532000006</v>
      </c>
      <c r="H54" s="44">
        <f t="shared" si="2"/>
        <v>0.5736119532000006</v>
      </c>
      <c r="I54" s="45">
        <f t="shared" si="4"/>
        <v>0.005736119532000006</v>
      </c>
      <c r="J54" s="41">
        <f t="shared" si="4"/>
        <v>0.5736119532000006</v>
      </c>
      <c r="K54" s="159"/>
      <c r="L54" s="153"/>
      <c r="M54" s="153"/>
      <c r="N54" s="153"/>
      <c r="O54" s="153"/>
      <c r="P54" s="153"/>
      <c r="Q54" s="153"/>
      <c r="R54" s="153"/>
      <c r="S54" s="153"/>
      <c r="T54" s="153"/>
    </row>
    <row r="55" spans="1:20" ht="12.75">
      <c r="A55" s="58" t="s">
        <v>76</v>
      </c>
      <c r="B55" s="100">
        <v>67630</v>
      </c>
      <c r="C55" s="39" t="s">
        <v>40</v>
      </c>
      <c r="D55" s="40">
        <v>0</v>
      </c>
      <c r="E55" s="41">
        <v>0</v>
      </c>
      <c r="F55" s="42">
        <v>0.2760888366</v>
      </c>
      <c r="G55" s="43">
        <f t="shared" si="1"/>
        <v>0.5521776732000004</v>
      </c>
      <c r="H55" s="44">
        <f t="shared" si="2"/>
        <v>55.21776732000005</v>
      </c>
      <c r="I55" s="45">
        <f t="shared" si="4"/>
        <v>0.5521776732000004</v>
      </c>
      <c r="J55" s="41">
        <f t="shared" si="4"/>
        <v>55.21776732000005</v>
      </c>
      <c r="K55" s="159"/>
      <c r="L55" s="153"/>
      <c r="M55" s="153"/>
      <c r="N55" s="153"/>
      <c r="O55" s="153"/>
      <c r="P55" s="153"/>
      <c r="Q55" s="153"/>
      <c r="R55" s="153"/>
      <c r="S55" s="153"/>
      <c r="T55" s="153"/>
    </row>
    <row r="56" spans="1:20" ht="12.75">
      <c r="A56" s="58" t="s">
        <v>77</v>
      </c>
      <c r="B56" s="100">
        <v>7439976</v>
      </c>
      <c r="C56" s="39" t="s">
        <v>40</v>
      </c>
      <c r="D56" s="40">
        <v>0</v>
      </c>
      <c r="E56" s="41">
        <v>0</v>
      </c>
      <c r="F56" s="42">
        <v>6.2445151366E-05</v>
      </c>
      <c r="G56" s="43">
        <f t="shared" si="1"/>
        <v>0.00012489030273200012</v>
      </c>
      <c r="H56" s="44">
        <f t="shared" si="2"/>
        <v>0.012489030273200011</v>
      </c>
      <c r="I56" s="45">
        <f t="shared" si="4"/>
        <v>0.00012489030273200012</v>
      </c>
      <c r="J56" s="41">
        <f t="shared" si="4"/>
        <v>0.012489030273200011</v>
      </c>
      <c r="K56" s="159"/>
      <c r="L56" s="153"/>
      <c r="M56" s="153"/>
      <c r="N56" s="153"/>
      <c r="O56" s="153"/>
      <c r="P56" s="153"/>
      <c r="Q56" s="153"/>
      <c r="R56" s="153"/>
      <c r="S56" s="153"/>
      <c r="T56" s="153"/>
    </row>
    <row r="57" spans="1:20" ht="12.75">
      <c r="A57" s="58" t="s">
        <v>78</v>
      </c>
      <c r="B57" s="100">
        <v>74839</v>
      </c>
      <c r="C57" s="39" t="s">
        <v>40</v>
      </c>
      <c r="D57" s="40">
        <v>0</v>
      </c>
      <c r="E57" s="41">
        <v>0</v>
      </c>
      <c r="F57" s="42">
        <v>0.005087426358</v>
      </c>
      <c r="G57" s="43">
        <f t="shared" si="1"/>
        <v>0.01017485271600001</v>
      </c>
      <c r="H57" s="44">
        <f t="shared" si="2"/>
        <v>1.017485271600001</v>
      </c>
      <c r="I57" s="45">
        <f t="shared" si="4"/>
        <v>0.01017485271600001</v>
      </c>
      <c r="J57" s="41">
        <f t="shared" si="4"/>
        <v>1.017485271600001</v>
      </c>
      <c r="K57" s="159"/>
      <c r="L57" s="153"/>
      <c r="M57" s="153"/>
      <c r="N57" s="153"/>
      <c r="O57" s="153"/>
      <c r="P57" s="153"/>
      <c r="Q57" s="153"/>
      <c r="R57" s="153"/>
      <c r="S57" s="153"/>
      <c r="T57" s="153"/>
    </row>
    <row r="58" spans="1:20" ht="12.75">
      <c r="A58" s="51" t="s">
        <v>79</v>
      </c>
      <c r="B58" s="98">
        <v>74873</v>
      </c>
      <c r="C58" s="39" t="s">
        <v>40</v>
      </c>
      <c r="D58" s="40">
        <v>0</v>
      </c>
      <c r="E58" s="41">
        <v>0</v>
      </c>
      <c r="F58" s="42">
        <v>0.031435821252</v>
      </c>
      <c r="G58" s="43">
        <f t="shared" si="1"/>
        <v>0.06287164250400006</v>
      </c>
      <c r="H58" s="44">
        <f t="shared" si="2"/>
        <v>6.287164250400005</v>
      </c>
      <c r="I58" s="45">
        <f t="shared" si="4"/>
        <v>0.06287164250400006</v>
      </c>
      <c r="J58" s="41">
        <f t="shared" si="4"/>
        <v>6.287164250400005</v>
      </c>
      <c r="K58" s="159"/>
      <c r="L58" s="153"/>
      <c r="M58" s="153"/>
      <c r="N58" s="153"/>
      <c r="O58" s="153"/>
      <c r="P58" s="153"/>
      <c r="Q58" s="153"/>
      <c r="R58" s="153"/>
      <c r="S58" s="153"/>
      <c r="T58" s="153"/>
    </row>
    <row r="59" spans="1:20" ht="12.75">
      <c r="A59" s="58" t="s">
        <v>80</v>
      </c>
      <c r="B59" s="100">
        <v>71556</v>
      </c>
      <c r="C59" s="39" t="s">
        <v>40</v>
      </c>
      <c r="D59" s="40">
        <v>0</v>
      </c>
      <c r="E59" s="41">
        <v>0</v>
      </c>
      <c r="F59" s="42">
        <v>0.082722618171</v>
      </c>
      <c r="G59" s="43">
        <f t="shared" si="1"/>
        <v>0.16544523634200015</v>
      </c>
      <c r="H59" s="44">
        <f t="shared" si="2"/>
        <v>16.544523634200015</v>
      </c>
      <c r="I59" s="45">
        <f t="shared" si="4"/>
        <v>0.16544523634200015</v>
      </c>
      <c r="J59" s="41">
        <f t="shared" si="4"/>
        <v>16.544523634200015</v>
      </c>
      <c r="K59" s="159"/>
      <c r="L59" s="153"/>
      <c r="M59" s="153"/>
      <c r="N59" s="153"/>
      <c r="O59" s="153"/>
      <c r="P59" s="153"/>
      <c r="Q59" s="153"/>
      <c r="R59" s="153"/>
      <c r="S59" s="153"/>
      <c r="T59" s="153"/>
    </row>
    <row r="60" spans="1:20" ht="12.75">
      <c r="A60" s="58" t="s">
        <v>81</v>
      </c>
      <c r="B60" s="100">
        <v>78933</v>
      </c>
      <c r="C60" s="39" t="s">
        <v>40</v>
      </c>
      <c r="D60" s="40">
        <v>0</v>
      </c>
      <c r="E60" s="41">
        <v>0</v>
      </c>
      <c r="F60" s="42">
        <v>0.73785237887</v>
      </c>
      <c r="G60" s="43">
        <f t="shared" si="1"/>
        <v>1.4757047577400013</v>
      </c>
      <c r="H60" s="44">
        <f t="shared" si="2"/>
        <v>147.57047577400013</v>
      </c>
      <c r="I60" s="45">
        <f t="shared" si="4"/>
        <v>1.4757047577400013</v>
      </c>
      <c r="J60" s="41">
        <f t="shared" si="4"/>
        <v>147.57047577400013</v>
      </c>
      <c r="K60" s="159"/>
      <c r="L60" s="153"/>
      <c r="M60" s="153"/>
      <c r="N60" s="153"/>
      <c r="O60" s="153"/>
      <c r="P60" s="153"/>
      <c r="Q60" s="153"/>
      <c r="R60" s="153"/>
      <c r="S60" s="153"/>
      <c r="T60" s="153"/>
    </row>
    <row r="61" spans="1:20" ht="12.75">
      <c r="A61" s="58" t="s">
        <v>82</v>
      </c>
      <c r="B61" s="100">
        <v>108101</v>
      </c>
      <c r="C61" s="39" t="s">
        <v>40</v>
      </c>
      <c r="D61" s="40">
        <v>0</v>
      </c>
      <c r="E61" s="41">
        <v>0</v>
      </c>
      <c r="F61" s="42">
        <v>0.225675614176</v>
      </c>
      <c r="G61" s="43">
        <f t="shared" si="1"/>
        <v>0.45135122835200037</v>
      </c>
      <c r="H61" s="44">
        <f t="shared" si="2"/>
        <v>45.135122835200036</v>
      </c>
      <c r="I61" s="45">
        <f t="shared" si="4"/>
        <v>0.45135122835200037</v>
      </c>
      <c r="J61" s="41">
        <f t="shared" si="4"/>
        <v>45.135122835200036</v>
      </c>
      <c r="K61" s="159"/>
      <c r="L61" s="153"/>
      <c r="M61" s="153"/>
      <c r="N61" s="153"/>
      <c r="O61" s="153"/>
      <c r="P61" s="153"/>
      <c r="Q61" s="153"/>
      <c r="R61" s="153"/>
      <c r="S61" s="153"/>
      <c r="T61" s="153"/>
    </row>
    <row r="62" spans="1:20" ht="12.75">
      <c r="A62" s="58" t="s">
        <v>83</v>
      </c>
      <c r="B62" s="100">
        <v>1634044</v>
      </c>
      <c r="C62" s="39" t="s">
        <v>40</v>
      </c>
      <c r="D62" s="40">
        <v>0</v>
      </c>
      <c r="E62" s="41">
        <v>0</v>
      </c>
      <c r="F62" s="42">
        <v>0.026542017890000002</v>
      </c>
      <c r="G62" s="43">
        <f t="shared" si="1"/>
        <v>0.05308403578000005</v>
      </c>
      <c r="H62" s="44">
        <f t="shared" si="2"/>
        <v>5.3084035780000045</v>
      </c>
      <c r="I62" s="45">
        <f t="shared" si="4"/>
        <v>0.05308403578000005</v>
      </c>
      <c r="J62" s="41">
        <f t="shared" si="4"/>
        <v>5.3084035780000045</v>
      </c>
      <c r="K62" s="159"/>
      <c r="L62" s="153"/>
      <c r="M62" s="153"/>
      <c r="N62" s="153"/>
      <c r="O62" s="153"/>
      <c r="P62" s="153"/>
      <c r="Q62" s="153"/>
      <c r="R62" s="153"/>
      <c r="S62" s="153"/>
      <c r="T62" s="153"/>
    </row>
    <row r="63" spans="1:20" ht="12.75">
      <c r="A63" s="51" t="s">
        <v>84</v>
      </c>
      <c r="B63" s="98">
        <v>74953</v>
      </c>
      <c r="C63" s="39" t="s">
        <v>40</v>
      </c>
      <c r="D63" s="40">
        <v>0</v>
      </c>
      <c r="E63" s="41">
        <v>0</v>
      </c>
      <c r="F63" s="42">
        <v>0.00037039558588000004</v>
      </c>
      <c r="G63" s="43">
        <f t="shared" si="1"/>
        <v>0.0007407911717600007</v>
      </c>
      <c r="H63" s="44">
        <f t="shared" si="2"/>
        <v>0.07407911717600008</v>
      </c>
      <c r="I63" s="45">
        <f t="shared" si="4"/>
        <v>0.0007407911717600007</v>
      </c>
      <c r="J63" s="41">
        <f t="shared" si="4"/>
        <v>0.07407911717600008</v>
      </c>
      <c r="K63" s="159"/>
      <c r="L63" s="153"/>
      <c r="M63" s="153"/>
      <c r="N63" s="153"/>
      <c r="O63" s="153"/>
      <c r="P63" s="153"/>
      <c r="Q63" s="153"/>
      <c r="R63" s="153"/>
      <c r="S63" s="153"/>
      <c r="T63" s="153"/>
    </row>
    <row r="64" spans="1:20" ht="12.75">
      <c r="A64" s="58" t="s">
        <v>85</v>
      </c>
      <c r="B64" s="100">
        <v>75092</v>
      </c>
      <c r="C64" s="39" t="s">
        <v>40</v>
      </c>
      <c r="D64" s="40">
        <v>0</v>
      </c>
      <c r="E64" s="41">
        <v>0</v>
      </c>
      <c r="F64" s="42">
        <v>1.3328026681500003</v>
      </c>
      <c r="G64" s="43">
        <f t="shared" si="1"/>
        <v>2.6656053363000027</v>
      </c>
      <c r="H64" s="44">
        <f t="shared" si="2"/>
        <v>266.5605336300003</v>
      </c>
      <c r="I64" s="45">
        <f t="shared" si="4"/>
        <v>2.6656053363000027</v>
      </c>
      <c r="J64" s="41">
        <f t="shared" si="4"/>
        <v>266.5605336300003</v>
      </c>
      <c r="K64" s="159"/>
      <c r="L64" s="153"/>
      <c r="M64" s="153"/>
      <c r="N64" s="153"/>
      <c r="O64" s="153"/>
      <c r="P64" s="153"/>
      <c r="Q64" s="153"/>
      <c r="R64" s="153"/>
      <c r="S64" s="153"/>
      <c r="T64" s="153"/>
    </row>
    <row r="65" spans="1:20" ht="12.75">
      <c r="A65" s="52" t="s">
        <v>86</v>
      </c>
      <c r="B65" s="95">
        <v>91203</v>
      </c>
      <c r="C65" s="46">
        <f>LOOKUP($B$10,$C$84:$F$84,C113:F113)</f>
        <v>0.0003</v>
      </c>
      <c r="D65" s="40">
        <f>$D$14*C65</f>
        <v>0.0165</v>
      </c>
      <c r="E65" s="41">
        <f>$E$14*C65</f>
        <v>1.65</v>
      </c>
      <c r="F65" s="42">
        <v>0.034994498623</v>
      </c>
      <c r="G65" s="43">
        <f t="shared" si="1"/>
        <v>0.06998899724600005</v>
      </c>
      <c r="H65" s="44">
        <f t="shared" si="2"/>
        <v>6.9988997246000055</v>
      </c>
      <c r="I65" s="45">
        <f t="shared" si="4"/>
        <v>0.08648899724600005</v>
      </c>
      <c r="J65" s="41">
        <f t="shared" si="4"/>
        <v>8.648899724600005</v>
      </c>
      <c r="K65" s="159"/>
      <c r="L65" s="153"/>
      <c r="M65" s="153"/>
      <c r="N65" s="153"/>
      <c r="O65" s="153"/>
      <c r="P65" s="153"/>
      <c r="Q65" s="153"/>
      <c r="R65" s="153"/>
      <c r="S65" s="153"/>
      <c r="T65" s="153"/>
    </row>
    <row r="66" spans="1:20" ht="12.75">
      <c r="A66" s="52" t="s">
        <v>87</v>
      </c>
      <c r="B66" s="95">
        <v>1151</v>
      </c>
      <c r="C66" s="46">
        <f>LOOKUP($B$10,$C$84:$F$84,C116:F116)</f>
        <v>0.00010000000000000005</v>
      </c>
      <c r="D66" s="40">
        <f>$D$14*C66</f>
        <v>0.005500000000000003</v>
      </c>
      <c r="E66" s="41">
        <f>$E$14*C66</f>
        <v>0.5500000000000003</v>
      </c>
      <c r="F66" s="50">
        <v>0</v>
      </c>
      <c r="G66" s="43">
        <f t="shared" si="1"/>
        <v>0</v>
      </c>
      <c r="H66" s="44">
        <f t="shared" si="2"/>
        <v>0</v>
      </c>
      <c r="I66" s="45">
        <f aca="true" t="shared" si="5" ref="I66:J75">D66+G66</f>
        <v>0.005500000000000003</v>
      </c>
      <c r="J66" s="41">
        <f t="shared" si="5"/>
        <v>0.5500000000000003</v>
      </c>
      <c r="K66" s="159"/>
      <c r="L66" s="153"/>
      <c r="M66" s="153"/>
      <c r="N66" s="153"/>
      <c r="O66" s="153"/>
      <c r="P66" s="153"/>
      <c r="Q66" s="153"/>
      <c r="R66" s="153"/>
      <c r="S66" s="153"/>
      <c r="T66" s="153"/>
    </row>
    <row r="67" spans="1:20" ht="12.75">
      <c r="A67" s="53" t="s">
        <v>88</v>
      </c>
      <c r="B67" s="97">
        <v>106467</v>
      </c>
      <c r="C67" s="39" t="s">
        <v>40</v>
      </c>
      <c r="D67" s="40">
        <v>0</v>
      </c>
      <c r="E67" s="41">
        <v>0</v>
      </c>
      <c r="F67" s="42">
        <v>0.35259390599999996</v>
      </c>
      <c r="G67" s="43">
        <f t="shared" si="1"/>
        <v>0.7051878120000006</v>
      </c>
      <c r="H67" s="44">
        <f t="shared" si="2"/>
        <v>70.51878120000005</v>
      </c>
      <c r="I67" s="45">
        <f t="shared" si="5"/>
        <v>0.7051878120000006</v>
      </c>
      <c r="J67" s="41">
        <f t="shared" si="5"/>
        <v>70.51878120000005</v>
      </c>
      <c r="K67" s="159"/>
      <c r="L67" s="153"/>
      <c r="M67" s="153"/>
      <c r="N67" s="153"/>
      <c r="O67" s="153"/>
      <c r="P67" s="153"/>
      <c r="Q67" s="153"/>
      <c r="R67" s="153"/>
      <c r="S67" s="153"/>
      <c r="T67" s="153"/>
    </row>
    <row r="68" spans="1:20" ht="12.75">
      <c r="A68" s="53" t="s">
        <v>89</v>
      </c>
      <c r="B68" s="97">
        <v>127184</v>
      </c>
      <c r="C68" s="39" t="s">
        <v>40</v>
      </c>
      <c r="D68" s="40">
        <v>0</v>
      </c>
      <c r="E68" s="41">
        <v>0</v>
      </c>
      <c r="F68" s="42">
        <v>0.859011994134</v>
      </c>
      <c r="G68" s="43">
        <f t="shared" si="1"/>
        <v>1.7180239882680015</v>
      </c>
      <c r="H68" s="44">
        <f t="shared" si="2"/>
        <v>171.80239882680013</v>
      </c>
      <c r="I68" s="45">
        <f t="shared" si="5"/>
        <v>1.7180239882680015</v>
      </c>
      <c r="J68" s="41">
        <f t="shared" si="5"/>
        <v>171.80239882680013</v>
      </c>
      <c r="K68" s="159"/>
      <c r="L68" s="153"/>
      <c r="M68" s="153"/>
      <c r="N68" s="153"/>
      <c r="O68" s="153"/>
      <c r="P68" s="153"/>
      <c r="Q68" s="153"/>
      <c r="R68" s="153"/>
      <c r="S68" s="153"/>
      <c r="T68" s="153"/>
    </row>
    <row r="69" spans="1:20" ht="12.75">
      <c r="A69" s="52" t="s">
        <v>90</v>
      </c>
      <c r="B69" s="95">
        <v>115071</v>
      </c>
      <c r="C69" s="46">
        <f>LOOKUP($B$10,$C$84:$F$84,C120:F120)</f>
        <v>0.731</v>
      </c>
      <c r="D69" s="40">
        <f>$D$14*C69</f>
        <v>40.205000000000005</v>
      </c>
      <c r="E69" s="41">
        <f>$E$14*C69</f>
        <v>4020.5</v>
      </c>
      <c r="F69" s="50">
        <v>0.35648677951999996</v>
      </c>
      <c r="G69" s="43">
        <f t="shared" si="1"/>
        <v>0.7129735590400006</v>
      </c>
      <c r="H69" s="44">
        <f t="shared" si="2"/>
        <v>71.29735590400006</v>
      </c>
      <c r="I69" s="45">
        <f t="shared" si="5"/>
        <v>40.91797355904001</v>
      </c>
      <c r="J69" s="41">
        <f t="shared" si="5"/>
        <v>4091.797355904</v>
      </c>
      <c r="K69" s="159"/>
      <c r="L69" s="153"/>
      <c r="M69" s="153"/>
      <c r="N69" s="153"/>
      <c r="O69" s="153"/>
      <c r="P69" s="153"/>
      <c r="Q69" s="153"/>
      <c r="R69" s="153"/>
      <c r="S69" s="153"/>
      <c r="T69" s="153"/>
    </row>
    <row r="70" spans="1:20" ht="12.75">
      <c r="A70" s="53" t="s">
        <v>91</v>
      </c>
      <c r="B70" s="97">
        <v>100425</v>
      </c>
      <c r="C70" s="39" t="s">
        <v>40</v>
      </c>
      <c r="D70" s="40">
        <v>0</v>
      </c>
      <c r="E70" s="41">
        <v>0</v>
      </c>
      <c r="F70" s="42">
        <v>0.109227177105</v>
      </c>
      <c r="G70" s="43">
        <f t="shared" si="1"/>
        <v>0.2184543542100002</v>
      </c>
      <c r="H70" s="44">
        <f t="shared" si="2"/>
        <v>21.84543542100002</v>
      </c>
      <c r="I70" s="45">
        <f t="shared" si="5"/>
        <v>0.2184543542100002</v>
      </c>
      <c r="J70" s="41">
        <f t="shared" si="5"/>
        <v>21.84543542100002</v>
      </c>
      <c r="K70" s="159"/>
      <c r="L70" s="153"/>
      <c r="M70" s="153"/>
      <c r="N70" s="153"/>
      <c r="O70" s="153"/>
      <c r="P70" s="153"/>
      <c r="Q70" s="153"/>
      <c r="R70" s="153"/>
      <c r="S70" s="153"/>
      <c r="T70" s="153"/>
    </row>
    <row r="71" spans="1:20" ht="12.75">
      <c r="A71" s="52" t="s">
        <v>92</v>
      </c>
      <c r="B71" s="95">
        <v>108883</v>
      </c>
      <c r="C71" s="46">
        <f>LOOKUP($B$10,$C$84:$F$84,C124:F124)</f>
        <v>0.0366</v>
      </c>
      <c r="D71" s="40">
        <f>$D$14*C71</f>
        <v>2.0130000000000003</v>
      </c>
      <c r="E71" s="41">
        <f>$E$14*C71</f>
        <v>201.3</v>
      </c>
      <c r="F71" s="42">
        <v>6.9358523210000005</v>
      </c>
      <c r="G71" s="43">
        <f t="shared" si="1"/>
        <v>13.871704642000013</v>
      </c>
      <c r="H71" s="44">
        <f t="shared" si="2"/>
        <v>1387.1704642000013</v>
      </c>
      <c r="I71" s="45">
        <f t="shared" si="5"/>
        <v>15.884704642000013</v>
      </c>
      <c r="J71" s="41">
        <f t="shared" si="5"/>
        <v>1588.4704642000013</v>
      </c>
      <c r="K71" s="159"/>
      <c r="L71" s="153"/>
      <c r="M71" s="153"/>
      <c r="N71" s="153"/>
      <c r="O71" s="153"/>
      <c r="P71" s="153"/>
      <c r="Q71" s="153"/>
      <c r="R71" s="153"/>
      <c r="S71" s="153"/>
      <c r="T71" s="153"/>
    </row>
    <row r="72" spans="1:20" ht="12.75">
      <c r="A72" s="53" t="s">
        <v>93</v>
      </c>
      <c r="B72" s="97">
        <v>79016</v>
      </c>
      <c r="C72" s="39" t="s">
        <v>40</v>
      </c>
      <c r="D72" s="40">
        <v>0</v>
      </c>
      <c r="E72" s="41">
        <v>0</v>
      </c>
      <c r="F72" s="42">
        <v>0.277601790564</v>
      </c>
      <c r="G72" s="43">
        <f t="shared" si="1"/>
        <v>0.5552035811280004</v>
      </c>
      <c r="H72" s="44">
        <f t="shared" si="2"/>
        <v>55.52035811280004</v>
      </c>
      <c r="I72" s="45">
        <f t="shared" si="5"/>
        <v>0.5552035811280004</v>
      </c>
      <c r="J72" s="41">
        <f t="shared" si="5"/>
        <v>55.52035811280004</v>
      </c>
      <c r="K72" s="159"/>
      <c r="L72" s="153"/>
      <c r="M72" s="153"/>
      <c r="N72" s="153"/>
      <c r="O72" s="153"/>
      <c r="P72" s="153"/>
      <c r="Q72" s="153"/>
      <c r="R72" s="153"/>
      <c r="S72" s="153"/>
      <c r="T72" s="153"/>
    </row>
    <row r="73" spans="1:20" ht="12.75">
      <c r="A73" s="53" t="s">
        <v>94</v>
      </c>
      <c r="B73" s="97">
        <v>75014</v>
      </c>
      <c r="C73" s="39" t="s">
        <v>40</v>
      </c>
      <c r="D73" s="40">
        <v>0</v>
      </c>
      <c r="E73" s="41">
        <v>0</v>
      </c>
      <c r="F73" s="42">
        <v>0.226463375</v>
      </c>
      <c r="G73" s="43">
        <f t="shared" si="1"/>
        <v>0.4529267500000004</v>
      </c>
      <c r="H73" s="44">
        <f t="shared" si="2"/>
        <v>45.29267500000004</v>
      </c>
      <c r="I73" s="45">
        <f t="shared" si="5"/>
        <v>0.4529267500000004</v>
      </c>
      <c r="J73" s="41">
        <f t="shared" si="5"/>
        <v>45.29267500000004</v>
      </c>
      <c r="K73" s="159"/>
      <c r="L73" s="153"/>
      <c r="M73" s="153"/>
      <c r="N73" s="153"/>
      <c r="O73" s="153"/>
      <c r="P73" s="153"/>
      <c r="Q73" s="153"/>
      <c r="R73" s="153"/>
      <c r="S73" s="153"/>
      <c r="T73" s="153"/>
    </row>
    <row r="74" spans="1:20" ht="12.75">
      <c r="A74" s="53" t="s">
        <v>95</v>
      </c>
      <c r="B74" s="97">
        <v>75354</v>
      </c>
      <c r="C74" s="39" t="s">
        <v>40</v>
      </c>
      <c r="D74" s="40">
        <v>0</v>
      </c>
      <c r="E74" s="41">
        <v>0</v>
      </c>
      <c r="F74" s="42">
        <v>0.03957788768</v>
      </c>
      <c r="G74" s="43">
        <f t="shared" si="1"/>
        <v>0.07915577536000007</v>
      </c>
      <c r="H74" s="44">
        <f t="shared" si="2"/>
        <v>7.915577536000007</v>
      </c>
      <c r="I74" s="45">
        <f t="shared" si="5"/>
        <v>0.07915577536000007</v>
      </c>
      <c r="J74" s="41">
        <f t="shared" si="5"/>
        <v>7.915577536000007</v>
      </c>
      <c r="K74" s="159"/>
      <c r="L74" s="153"/>
      <c r="M74" s="153"/>
      <c r="N74" s="153"/>
      <c r="O74" s="153"/>
      <c r="P74" s="153"/>
      <c r="Q74" s="153"/>
      <c r="R74" s="153"/>
      <c r="S74" s="153"/>
      <c r="T74" s="153"/>
    </row>
    <row r="75" spans="1:20" ht="13.5" thickBot="1">
      <c r="A75" s="59" t="s">
        <v>96</v>
      </c>
      <c r="B75" s="101">
        <v>1330207</v>
      </c>
      <c r="C75" s="60">
        <f>LOOKUP($B$10,$C$84:$F$84,C125:F125)</f>
        <v>0.0272</v>
      </c>
      <c r="D75" s="61">
        <f>$D$14*C75</f>
        <v>1.4960000000000002</v>
      </c>
      <c r="E75" s="62">
        <f>$E$14*C75</f>
        <v>149.6</v>
      </c>
      <c r="F75" s="63">
        <v>2.5004748827734002</v>
      </c>
      <c r="G75" s="64">
        <f t="shared" si="1"/>
        <v>5.000949765546805</v>
      </c>
      <c r="H75" s="65">
        <f t="shared" si="2"/>
        <v>500.0949765546805</v>
      </c>
      <c r="I75" s="66">
        <f t="shared" si="5"/>
        <v>6.496949765546805</v>
      </c>
      <c r="J75" s="62">
        <f t="shared" si="5"/>
        <v>649.6949765546805</v>
      </c>
      <c r="K75" s="160"/>
      <c r="L75" s="153"/>
      <c r="M75" s="153"/>
      <c r="N75" s="153"/>
      <c r="O75" s="153"/>
      <c r="P75" s="153"/>
      <c r="Q75" s="153"/>
      <c r="R75" s="153"/>
      <c r="S75" s="153"/>
      <c r="T75" s="153"/>
    </row>
    <row r="76" spans="1:20" ht="12.75">
      <c r="A76" s="153"/>
      <c r="B76" s="162"/>
      <c r="C76" s="153"/>
      <c r="D76" s="153"/>
      <c r="E76" s="153"/>
      <c r="F76" s="153"/>
      <c r="G76" s="153"/>
      <c r="H76" s="153"/>
      <c r="I76" s="153"/>
      <c r="J76" s="153"/>
      <c r="K76" s="153"/>
      <c r="L76" s="153"/>
      <c r="M76" s="153"/>
      <c r="N76" s="153"/>
      <c r="O76" s="153"/>
      <c r="P76" s="153"/>
      <c r="Q76" s="153"/>
      <c r="R76" s="153"/>
      <c r="S76" s="153"/>
      <c r="T76" s="153"/>
    </row>
    <row r="77" spans="1:20" ht="12.75">
      <c r="A77" s="67" t="s">
        <v>97</v>
      </c>
      <c r="B77" s="68"/>
      <c r="C77" s="69"/>
      <c r="D77" s="69"/>
      <c r="E77" s="69"/>
      <c r="F77" s="69"/>
      <c r="G77" s="69"/>
      <c r="H77" s="69"/>
      <c r="I77" s="69"/>
      <c r="J77" s="69"/>
      <c r="K77" s="70"/>
      <c r="L77" s="153"/>
      <c r="M77" s="153"/>
      <c r="N77" s="153"/>
      <c r="O77" s="153"/>
      <c r="P77" s="153"/>
      <c r="Q77" s="153"/>
      <c r="R77" s="153"/>
      <c r="S77" s="153"/>
      <c r="T77" s="153"/>
    </row>
    <row r="78" spans="1:20" ht="12.75" customHeight="1">
      <c r="A78" s="138" t="s">
        <v>122</v>
      </c>
      <c r="B78" s="139"/>
      <c r="C78" s="139"/>
      <c r="D78" s="139"/>
      <c r="E78" s="139"/>
      <c r="F78" s="139"/>
      <c r="G78" s="139"/>
      <c r="H78" s="139"/>
      <c r="I78" s="139"/>
      <c r="J78" s="139"/>
      <c r="K78" s="140"/>
      <c r="L78" s="153"/>
      <c r="M78" s="153"/>
      <c r="N78" s="153"/>
      <c r="O78" s="153"/>
      <c r="P78" s="153"/>
      <c r="Q78" s="153"/>
      <c r="R78" s="153"/>
      <c r="S78" s="153"/>
      <c r="T78" s="153"/>
    </row>
    <row r="79" spans="1:20" ht="12.75">
      <c r="A79" s="141"/>
      <c r="B79" s="142"/>
      <c r="C79" s="142"/>
      <c r="D79" s="142"/>
      <c r="E79" s="142"/>
      <c r="F79" s="142"/>
      <c r="G79" s="142"/>
      <c r="H79" s="142"/>
      <c r="I79" s="142"/>
      <c r="J79" s="142"/>
      <c r="K79" s="143"/>
      <c r="L79" s="153"/>
      <c r="M79" s="153"/>
      <c r="N79" s="153"/>
      <c r="O79" s="153"/>
      <c r="P79" s="153"/>
      <c r="Q79" s="153"/>
      <c r="R79" s="153"/>
      <c r="S79" s="153"/>
      <c r="T79" s="153"/>
    </row>
    <row r="80" spans="1:20" ht="18.75" customHeight="1">
      <c r="A80" s="144"/>
      <c r="B80" s="145"/>
      <c r="C80" s="145"/>
      <c r="D80" s="145"/>
      <c r="E80" s="145"/>
      <c r="F80" s="145"/>
      <c r="G80" s="145"/>
      <c r="H80" s="145"/>
      <c r="I80" s="145"/>
      <c r="J80" s="145"/>
      <c r="K80" s="146"/>
      <c r="L80" s="153"/>
      <c r="M80" s="153"/>
      <c r="N80" s="153"/>
      <c r="O80" s="153"/>
      <c r="P80" s="153"/>
      <c r="Q80" s="153"/>
      <c r="R80" s="153"/>
      <c r="S80" s="153"/>
      <c r="T80" s="153"/>
    </row>
    <row r="81" spans="1:20" ht="14.25" customHeight="1">
      <c r="A81" s="150" t="s">
        <v>123</v>
      </c>
      <c r="B81" s="151"/>
      <c r="C81" s="151"/>
      <c r="D81" s="151"/>
      <c r="E81" s="151"/>
      <c r="F81" s="151"/>
      <c r="G81" s="151"/>
      <c r="H81" s="151"/>
      <c r="I81" s="152"/>
      <c r="J81" s="163"/>
      <c r="K81" s="163"/>
      <c r="L81" s="153"/>
      <c r="M81" s="153"/>
      <c r="N81" s="153"/>
      <c r="O81" s="153"/>
      <c r="P81" s="153"/>
      <c r="Q81" s="153"/>
      <c r="R81" s="153"/>
      <c r="S81" s="153"/>
      <c r="T81" s="153"/>
    </row>
    <row r="82" spans="1:20" ht="13.5" thickBot="1">
      <c r="A82" s="153"/>
      <c r="B82" s="162"/>
      <c r="C82" s="153"/>
      <c r="D82" s="153"/>
      <c r="E82" s="153"/>
      <c r="F82" s="153"/>
      <c r="G82" s="153"/>
      <c r="H82" s="153"/>
      <c r="I82" s="153"/>
      <c r="J82" s="153"/>
      <c r="K82" s="153"/>
      <c r="L82" s="153"/>
      <c r="M82" s="153"/>
      <c r="N82" s="153"/>
      <c r="O82" s="153"/>
      <c r="P82" s="153"/>
      <c r="Q82" s="153"/>
      <c r="R82" s="153"/>
      <c r="S82" s="153"/>
      <c r="T82" s="153"/>
    </row>
    <row r="83" spans="1:20" ht="39" thickBot="1">
      <c r="A83" s="153"/>
      <c r="B83" s="162"/>
      <c r="C83" s="72" t="s">
        <v>17</v>
      </c>
      <c r="D83" s="73" t="s">
        <v>19</v>
      </c>
      <c r="E83" s="73" t="s">
        <v>98</v>
      </c>
      <c r="F83" s="74" t="s">
        <v>22</v>
      </c>
      <c r="G83" s="153"/>
      <c r="H83" s="153"/>
      <c r="I83" s="153"/>
      <c r="J83" s="153"/>
      <c r="K83" s="153"/>
      <c r="L83" s="153"/>
      <c r="M83" s="153"/>
      <c r="N83" s="153"/>
      <c r="O83" s="153"/>
      <c r="P83" s="153"/>
      <c r="Q83" s="153"/>
      <c r="R83" s="153"/>
      <c r="S83" s="153"/>
      <c r="T83" s="153"/>
    </row>
    <row r="84" spans="1:20" ht="13.5" thickBot="1">
      <c r="A84" s="154"/>
      <c r="B84" s="165"/>
      <c r="C84" s="75">
        <v>1</v>
      </c>
      <c r="D84" s="76">
        <v>2</v>
      </c>
      <c r="E84" s="77">
        <v>3</v>
      </c>
      <c r="F84" s="78">
        <v>4</v>
      </c>
      <c r="G84" s="153"/>
      <c r="H84" s="153"/>
      <c r="I84" s="153"/>
      <c r="J84" s="153"/>
      <c r="K84" s="153"/>
      <c r="L84" s="153"/>
      <c r="M84" s="153"/>
      <c r="N84" s="153"/>
      <c r="O84" s="153"/>
      <c r="P84" s="153"/>
      <c r="Q84" s="153"/>
      <c r="R84" s="153"/>
      <c r="S84" s="153"/>
      <c r="T84" s="153"/>
    </row>
    <row r="85" spans="1:20" ht="12.75">
      <c r="A85" s="125" t="s">
        <v>29</v>
      </c>
      <c r="B85" s="125" t="s">
        <v>30</v>
      </c>
      <c r="C85" s="130" t="s">
        <v>99</v>
      </c>
      <c r="D85" s="130" t="s">
        <v>100</v>
      </c>
      <c r="E85" s="130" t="s">
        <v>101</v>
      </c>
      <c r="F85" s="147" t="s">
        <v>102</v>
      </c>
      <c r="G85" s="153"/>
      <c r="H85" s="153"/>
      <c r="I85" s="153"/>
      <c r="J85" s="153"/>
      <c r="K85" s="153"/>
      <c r="L85" s="153"/>
      <c r="M85" s="153"/>
      <c r="N85" s="153"/>
      <c r="O85" s="153"/>
      <c r="P85" s="153"/>
      <c r="Q85" s="153"/>
      <c r="R85" s="153"/>
      <c r="S85" s="153"/>
      <c r="T85" s="153"/>
    </row>
    <row r="86" spans="1:20" ht="12.75">
      <c r="A86" s="126"/>
      <c r="B86" s="128"/>
      <c r="C86" s="131"/>
      <c r="D86" s="131"/>
      <c r="E86" s="131"/>
      <c r="F86" s="148"/>
      <c r="G86" s="153"/>
      <c r="H86" s="153"/>
      <c r="I86" s="153"/>
      <c r="J86" s="153"/>
      <c r="K86" s="153"/>
      <c r="L86" s="153"/>
      <c r="M86" s="153"/>
      <c r="N86" s="153"/>
      <c r="O86" s="153"/>
      <c r="P86" s="153"/>
      <c r="Q86" s="153"/>
      <c r="R86" s="153"/>
      <c r="S86" s="153"/>
      <c r="T86" s="153"/>
    </row>
    <row r="87" spans="1:20" ht="12.75">
      <c r="A87" s="126"/>
      <c r="B87" s="128"/>
      <c r="C87" s="131"/>
      <c r="D87" s="131"/>
      <c r="E87" s="131"/>
      <c r="F87" s="148"/>
      <c r="G87" s="153"/>
      <c r="H87" s="153"/>
      <c r="I87" s="153"/>
      <c r="J87" s="153"/>
      <c r="K87" s="153"/>
      <c r="L87" s="153"/>
      <c r="M87" s="153"/>
      <c r="N87" s="153"/>
      <c r="O87" s="153"/>
      <c r="P87" s="153"/>
      <c r="Q87" s="153"/>
      <c r="R87" s="153"/>
      <c r="S87" s="153"/>
      <c r="T87" s="153"/>
    </row>
    <row r="88" spans="1:20" ht="28.5" customHeight="1">
      <c r="A88" s="127"/>
      <c r="B88" s="129"/>
      <c r="C88" s="132"/>
      <c r="D88" s="132"/>
      <c r="E88" s="132"/>
      <c r="F88" s="149"/>
      <c r="G88" s="153"/>
      <c r="H88" s="153"/>
      <c r="I88" s="153"/>
      <c r="J88" s="153"/>
      <c r="K88" s="153"/>
      <c r="L88" s="153"/>
      <c r="M88" s="153"/>
      <c r="N88" s="153"/>
      <c r="O88" s="153"/>
      <c r="P88" s="153"/>
      <c r="Q88" s="153"/>
      <c r="R88" s="153"/>
      <c r="S88" s="153"/>
      <c r="T88" s="153"/>
    </row>
    <row r="89" spans="1:20" ht="12.75">
      <c r="A89" s="79" t="s">
        <v>39</v>
      </c>
      <c r="B89" s="95">
        <v>79345</v>
      </c>
      <c r="C89" s="80" t="s">
        <v>40</v>
      </c>
      <c r="D89" s="80" t="s">
        <v>40</v>
      </c>
      <c r="E89" s="80" t="s">
        <v>40</v>
      </c>
      <c r="F89" s="81" t="s">
        <v>40</v>
      </c>
      <c r="G89" s="153"/>
      <c r="H89" s="164"/>
      <c r="I89" s="153"/>
      <c r="J89" s="153"/>
      <c r="K89" s="153"/>
      <c r="L89" s="153"/>
      <c r="M89" s="153"/>
      <c r="N89" s="153"/>
      <c r="O89" s="153"/>
      <c r="P89" s="153"/>
      <c r="Q89" s="153"/>
      <c r="R89" s="153"/>
      <c r="S89" s="153"/>
      <c r="T89" s="153"/>
    </row>
    <row r="90" spans="1:20" ht="12.75">
      <c r="A90" s="82" t="s">
        <v>44</v>
      </c>
      <c r="B90" s="94">
        <v>95636</v>
      </c>
      <c r="C90" s="80" t="s">
        <v>40</v>
      </c>
      <c r="D90" s="80" t="s">
        <v>40</v>
      </c>
      <c r="E90" s="80" t="s">
        <v>40</v>
      </c>
      <c r="F90" s="81" t="s">
        <v>40</v>
      </c>
      <c r="G90" s="153"/>
      <c r="H90" s="164"/>
      <c r="I90" s="153"/>
      <c r="J90" s="153"/>
      <c r="K90" s="153"/>
      <c r="L90" s="153"/>
      <c r="M90" s="153"/>
      <c r="N90" s="153"/>
      <c r="O90" s="153"/>
      <c r="P90" s="153"/>
      <c r="Q90" s="153"/>
      <c r="R90" s="153"/>
      <c r="S90" s="153"/>
      <c r="T90" s="153"/>
    </row>
    <row r="91" spans="1:20" ht="12.75">
      <c r="A91" s="83" t="s">
        <v>103</v>
      </c>
      <c r="B91" s="102">
        <v>95578</v>
      </c>
      <c r="C91" s="80" t="s">
        <v>40</v>
      </c>
      <c r="D91" s="80" t="s">
        <v>40</v>
      </c>
      <c r="E91" s="80" t="s">
        <v>40</v>
      </c>
      <c r="F91" s="81" t="s">
        <v>40</v>
      </c>
      <c r="G91" s="153"/>
      <c r="H91" s="164"/>
      <c r="I91" s="153"/>
      <c r="J91" s="153"/>
      <c r="K91" s="153"/>
      <c r="L91" s="153"/>
      <c r="M91" s="153"/>
      <c r="N91" s="153"/>
      <c r="O91" s="153"/>
      <c r="P91" s="153"/>
      <c r="Q91" s="153"/>
      <c r="R91" s="153"/>
      <c r="S91" s="153"/>
      <c r="T91" s="153"/>
    </row>
    <row r="92" spans="1:20" ht="12.75">
      <c r="A92" s="83" t="s">
        <v>104</v>
      </c>
      <c r="B92" s="102">
        <v>91576</v>
      </c>
      <c r="C92" s="80" t="s">
        <v>40</v>
      </c>
      <c r="D92" s="80" t="s">
        <v>40</v>
      </c>
      <c r="E92" s="80" t="s">
        <v>40</v>
      </c>
      <c r="F92" s="81" t="s">
        <v>40</v>
      </c>
      <c r="G92" s="153"/>
      <c r="H92" s="164"/>
      <c r="I92" s="153"/>
      <c r="J92" s="153"/>
      <c r="K92" s="153"/>
      <c r="L92" s="153"/>
      <c r="M92" s="153"/>
      <c r="N92" s="153"/>
      <c r="O92" s="153"/>
      <c r="P92" s="153"/>
      <c r="Q92" s="153"/>
      <c r="R92" s="153"/>
      <c r="S92" s="153"/>
      <c r="T92" s="153"/>
    </row>
    <row r="93" spans="1:20" ht="12.75">
      <c r="A93" s="49" t="s">
        <v>49</v>
      </c>
      <c r="B93" s="95">
        <v>75070</v>
      </c>
      <c r="C93" s="84">
        <v>0.0043</v>
      </c>
      <c r="D93" s="85">
        <v>0.0031</v>
      </c>
      <c r="E93" s="85">
        <v>0.0009</v>
      </c>
      <c r="F93" s="86">
        <v>0.043</v>
      </c>
      <c r="G93" s="153"/>
      <c r="H93" s="164"/>
      <c r="I93" s="153"/>
      <c r="J93" s="153"/>
      <c r="K93" s="153"/>
      <c r="L93" s="153"/>
      <c r="M93" s="153"/>
      <c r="N93" s="153"/>
      <c r="O93" s="153"/>
      <c r="P93" s="153"/>
      <c r="Q93" s="153"/>
      <c r="R93" s="153"/>
      <c r="S93" s="153"/>
      <c r="T93" s="153"/>
    </row>
    <row r="94" spans="1:20" ht="12.75">
      <c r="A94" s="38" t="s">
        <v>51</v>
      </c>
      <c r="B94" s="95">
        <v>107028</v>
      </c>
      <c r="C94" s="84">
        <v>0.0027</v>
      </c>
      <c r="D94" s="85">
        <v>0.0027</v>
      </c>
      <c r="E94" s="85">
        <v>0.0008</v>
      </c>
      <c r="F94" s="86">
        <v>0.01</v>
      </c>
      <c r="G94" s="153"/>
      <c r="H94" s="164"/>
      <c r="I94" s="153"/>
      <c r="J94" s="153"/>
      <c r="K94" s="153"/>
      <c r="L94" s="153"/>
      <c r="M94" s="153"/>
      <c r="N94" s="153"/>
      <c r="O94" s="153"/>
      <c r="P94" s="153"/>
      <c r="Q94" s="153"/>
      <c r="R94" s="153"/>
      <c r="S94" s="153"/>
      <c r="T94" s="153"/>
    </row>
    <row r="95" spans="1:20" ht="12.75">
      <c r="A95" s="87" t="s">
        <v>105</v>
      </c>
      <c r="B95" s="95">
        <v>7664417</v>
      </c>
      <c r="C95" s="80" t="s">
        <v>40</v>
      </c>
      <c r="D95" s="80" t="s">
        <v>40</v>
      </c>
      <c r="E95" s="80" t="s">
        <v>40</v>
      </c>
      <c r="F95" s="81" t="s">
        <v>40</v>
      </c>
      <c r="G95" s="153"/>
      <c r="H95" s="164"/>
      <c r="I95" s="153"/>
      <c r="J95" s="153"/>
      <c r="K95" s="153"/>
      <c r="L95" s="153"/>
      <c r="M95" s="153"/>
      <c r="N95" s="153"/>
      <c r="O95" s="153"/>
      <c r="P95" s="153"/>
      <c r="Q95" s="153"/>
      <c r="R95" s="153"/>
      <c r="S95" s="153"/>
      <c r="T95" s="153"/>
    </row>
    <row r="96" spans="1:20" ht="12.75">
      <c r="A96" s="83" t="s">
        <v>106</v>
      </c>
      <c r="B96" s="102">
        <v>62533</v>
      </c>
      <c r="C96" s="80" t="s">
        <v>40</v>
      </c>
      <c r="D96" s="80" t="s">
        <v>40</v>
      </c>
      <c r="E96" s="80" t="s">
        <v>40</v>
      </c>
      <c r="F96" s="81" t="s">
        <v>40</v>
      </c>
      <c r="G96" s="153"/>
      <c r="H96" s="164"/>
      <c r="I96" s="153"/>
      <c r="J96" s="153"/>
      <c r="K96" s="153"/>
      <c r="L96" s="153"/>
      <c r="M96" s="153"/>
      <c r="N96" s="153"/>
      <c r="O96" s="153"/>
      <c r="P96" s="153"/>
      <c r="Q96" s="153"/>
      <c r="R96" s="153"/>
      <c r="S96" s="153"/>
      <c r="T96" s="153"/>
    </row>
    <row r="97" spans="1:20" ht="12.75">
      <c r="A97" s="38" t="s">
        <v>52</v>
      </c>
      <c r="B97" s="95">
        <v>71432</v>
      </c>
      <c r="C97" s="88">
        <v>0.008</v>
      </c>
      <c r="D97" s="85">
        <v>0.0058</v>
      </c>
      <c r="E97" s="85">
        <v>0.0017</v>
      </c>
      <c r="F97" s="86">
        <v>0.159</v>
      </c>
      <c r="G97" s="153"/>
      <c r="H97" s="164"/>
      <c r="I97" s="153"/>
      <c r="J97" s="153"/>
      <c r="K97" s="153"/>
      <c r="L97" s="153"/>
      <c r="M97" s="153"/>
      <c r="N97" s="153"/>
      <c r="O97" s="153"/>
      <c r="P97" s="153"/>
      <c r="Q97" s="153"/>
      <c r="R97" s="153"/>
      <c r="S97" s="153"/>
      <c r="T97" s="153"/>
    </row>
    <row r="98" spans="1:20" ht="12.75">
      <c r="A98" s="83" t="s">
        <v>107</v>
      </c>
      <c r="B98" s="102">
        <v>108601</v>
      </c>
      <c r="C98" s="80" t="s">
        <v>40</v>
      </c>
      <c r="D98" s="80" t="s">
        <v>40</v>
      </c>
      <c r="E98" s="80" t="s">
        <v>40</v>
      </c>
      <c r="F98" s="81" t="s">
        <v>40</v>
      </c>
      <c r="G98" s="153"/>
      <c r="H98" s="164"/>
      <c r="I98" s="153"/>
      <c r="J98" s="153"/>
      <c r="K98" s="153"/>
      <c r="L98" s="153"/>
      <c r="M98" s="153"/>
      <c r="N98" s="153"/>
      <c r="O98" s="153"/>
      <c r="P98" s="153"/>
      <c r="Q98" s="153"/>
      <c r="R98" s="153"/>
      <c r="S98" s="153"/>
      <c r="T98" s="153"/>
    </row>
    <row r="99" spans="1:20" ht="12.75">
      <c r="A99" s="83" t="s">
        <v>56</v>
      </c>
      <c r="B99" s="102">
        <v>75150</v>
      </c>
      <c r="C99" s="80" t="s">
        <v>40</v>
      </c>
      <c r="D99" s="80" t="s">
        <v>40</v>
      </c>
      <c r="E99" s="80" t="s">
        <v>40</v>
      </c>
      <c r="F99" s="81" t="s">
        <v>40</v>
      </c>
      <c r="G99" s="153"/>
      <c r="H99" s="164"/>
      <c r="I99" s="153"/>
      <c r="J99" s="153"/>
      <c r="K99" s="153"/>
      <c r="L99" s="153"/>
      <c r="M99" s="153"/>
      <c r="N99" s="153"/>
      <c r="O99" s="153"/>
      <c r="P99" s="153"/>
      <c r="Q99" s="153"/>
      <c r="R99" s="153"/>
      <c r="S99" s="153"/>
      <c r="T99" s="153"/>
    </row>
    <row r="100" spans="1:20" ht="12.75">
      <c r="A100" s="83" t="s">
        <v>58</v>
      </c>
      <c r="B100" s="102">
        <v>56235</v>
      </c>
      <c r="C100" s="80" t="s">
        <v>40</v>
      </c>
      <c r="D100" s="80" t="s">
        <v>40</v>
      </c>
      <c r="E100" s="80" t="s">
        <v>40</v>
      </c>
      <c r="F100" s="81" t="s">
        <v>40</v>
      </c>
      <c r="G100" s="153"/>
      <c r="H100" s="164"/>
      <c r="I100" s="153"/>
      <c r="J100" s="153"/>
      <c r="K100" s="153"/>
      <c r="L100" s="153"/>
      <c r="M100" s="153"/>
      <c r="N100" s="153"/>
      <c r="O100" s="153"/>
      <c r="P100" s="153"/>
      <c r="Q100" s="153"/>
      <c r="R100" s="153"/>
      <c r="S100" s="153"/>
      <c r="T100" s="153"/>
    </row>
    <row r="101" spans="1:20" ht="12.75">
      <c r="A101" s="82" t="s">
        <v>59</v>
      </c>
      <c r="B101" s="94">
        <v>463581</v>
      </c>
      <c r="C101" s="80" t="s">
        <v>40</v>
      </c>
      <c r="D101" s="80" t="s">
        <v>40</v>
      </c>
      <c r="E101" s="80" t="s">
        <v>40</v>
      </c>
      <c r="F101" s="81" t="s">
        <v>40</v>
      </c>
      <c r="G101" s="153"/>
      <c r="H101" s="164"/>
      <c r="I101" s="153"/>
      <c r="J101" s="153"/>
      <c r="K101" s="153"/>
      <c r="L101" s="153"/>
      <c r="M101" s="153"/>
      <c r="N101" s="153"/>
      <c r="O101" s="153"/>
      <c r="P101" s="153"/>
      <c r="Q101" s="153"/>
      <c r="R101" s="153"/>
      <c r="S101" s="153"/>
      <c r="T101" s="153"/>
    </row>
    <row r="102" spans="1:20" ht="24">
      <c r="A102" s="89" t="s">
        <v>108</v>
      </c>
      <c r="B102" s="94">
        <v>76131</v>
      </c>
      <c r="C102" s="80" t="s">
        <v>40</v>
      </c>
      <c r="D102" s="80" t="s">
        <v>40</v>
      </c>
      <c r="E102" s="80" t="s">
        <v>40</v>
      </c>
      <c r="F102" s="81" t="s">
        <v>40</v>
      </c>
      <c r="G102" s="153"/>
      <c r="H102" s="164"/>
      <c r="I102" s="153"/>
      <c r="J102" s="153"/>
      <c r="K102" s="153"/>
      <c r="L102" s="153"/>
      <c r="M102" s="153"/>
      <c r="N102" s="153"/>
      <c r="O102" s="153"/>
      <c r="P102" s="153"/>
      <c r="Q102" s="153"/>
      <c r="R102" s="153"/>
      <c r="S102" s="153"/>
      <c r="T102" s="153"/>
    </row>
    <row r="103" spans="1:20" ht="12.75">
      <c r="A103" s="38" t="s">
        <v>61</v>
      </c>
      <c r="B103" s="95">
        <v>108907</v>
      </c>
      <c r="C103" s="80" t="s">
        <v>40</v>
      </c>
      <c r="D103" s="80" t="s">
        <v>40</v>
      </c>
      <c r="E103" s="80" t="s">
        <v>40</v>
      </c>
      <c r="F103" s="81" t="s">
        <v>40</v>
      </c>
      <c r="G103" s="153"/>
      <c r="H103" s="164"/>
      <c r="I103" s="153"/>
      <c r="J103" s="153"/>
      <c r="K103" s="153"/>
      <c r="L103" s="153"/>
      <c r="M103" s="153"/>
      <c r="N103" s="153"/>
      <c r="O103" s="153"/>
      <c r="P103" s="153"/>
      <c r="Q103" s="153"/>
      <c r="R103" s="153"/>
      <c r="S103" s="153"/>
      <c r="T103" s="153"/>
    </row>
    <row r="104" spans="1:20" ht="12.75">
      <c r="A104" s="83" t="s">
        <v>109</v>
      </c>
      <c r="B104" s="102">
        <v>1319773</v>
      </c>
      <c r="C104" s="80" t="s">
        <v>40</v>
      </c>
      <c r="D104" s="80" t="s">
        <v>40</v>
      </c>
      <c r="E104" s="80" t="s">
        <v>40</v>
      </c>
      <c r="F104" s="81" t="s">
        <v>40</v>
      </c>
      <c r="G104" s="153"/>
      <c r="H104" s="164"/>
      <c r="I104" s="153"/>
      <c r="J104" s="153"/>
      <c r="K104" s="153"/>
      <c r="L104" s="153"/>
      <c r="M104" s="153"/>
      <c r="N104" s="153"/>
      <c r="O104" s="153"/>
      <c r="P104" s="153"/>
      <c r="Q104" s="153"/>
      <c r="R104" s="153"/>
      <c r="S104" s="153"/>
      <c r="T104" s="153"/>
    </row>
    <row r="105" spans="1:20" ht="12.75">
      <c r="A105" s="82" t="s">
        <v>64</v>
      </c>
      <c r="B105" s="94">
        <v>98828</v>
      </c>
      <c r="C105" s="80" t="s">
        <v>40</v>
      </c>
      <c r="D105" s="80" t="s">
        <v>40</v>
      </c>
      <c r="E105" s="80" t="s">
        <v>40</v>
      </c>
      <c r="F105" s="81" t="s">
        <v>40</v>
      </c>
      <c r="G105" s="153"/>
      <c r="H105" s="164"/>
      <c r="I105" s="153"/>
      <c r="J105" s="153"/>
      <c r="K105" s="153"/>
      <c r="L105" s="153"/>
      <c r="M105" s="153"/>
      <c r="N105" s="153"/>
      <c r="O105" s="153"/>
      <c r="P105" s="153"/>
      <c r="Q105" s="153"/>
      <c r="R105" s="153"/>
      <c r="S105" s="153"/>
      <c r="T105" s="153"/>
    </row>
    <row r="106" spans="1:20" ht="24">
      <c r="A106" s="90" t="s">
        <v>110</v>
      </c>
      <c r="B106" s="103">
        <v>117817</v>
      </c>
      <c r="C106" s="80" t="s">
        <v>40</v>
      </c>
      <c r="D106" s="80" t="s">
        <v>40</v>
      </c>
      <c r="E106" s="80" t="s">
        <v>40</v>
      </c>
      <c r="F106" s="81" t="s">
        <v>40</v>
      </c>
      <c r="G106" s="153"/>
      <c r="H106" s="164"/>
      <c r="I106" s="153"/>
      <c r="J106" s="153"/>
      <c r="K106" s="153"/>
      <c r="L106" s="153"/>
      <c r="M106" s="153"/>
      <c r="N106" s="153"/>
      <c r="O106" s="153"/>
      <c r="P106" s="153"/>
      <c r="Q106" s="153"/>
      <c r="R106" s="153"/>
      <c r="S106" s="153"/>
      <c r="T106" s="153"/>
    </row>
    <row r="107" spans="1:20" ht="12.75">
      <c r="A107" s="82" t="s">
        <v>111</v>
      </c>
      <c r="B107" s="94">
        <v>84662</v>
      </c>
      <c r="C107" s="80" t="s">
        <v>40</v>
      </c>
      <c r="D107" s="80" t="s">
        <v>40</v>
      </c>
      <c r="E107" s="80" t="s">
        <v>40</v>
      </c>
      <c r="F107" s="81" t="s">
        <v>40</v>
      </c>
      <c r="G107" s="153"/>
      <c r="H107" s="164"/>
      <c r="I107" s="153"/>
      <c r="J107" s="153"/>
      <c r="K107" s="153"/>
      <c r="L107" s="153"/>
      <c r="M107" s="153"/>
      <c r="N107" s="153"/>
      <c r="O107" s="153"/>
      <c r="P107" s="153"/>
      <c r="Q107" s="153"/>
      <c r="R107" s="153"/>
      <c r="S107" s="153"/>
      <c r="T107" s="153"/>
    </row>
    <row r="108" spans="1:20" ht="12.75">
      <c r="A108" s="91" t="s">
        <v>112</v>
      </c>
      <c r="B108" s="94">
        <v>84742</v>
      </c>
      <c r="C108" s="80" t="s">
        <v>40</v>
      </c>
      <c r="D108" s="80" t="s">
        <v>40</v>
      </c>
      <c r="E108" s="80" t="s">
        <v>40</v>
      </c>
      <c r="F108" s="81" t="s">
        <v>40</v>
      </c>
      <c r="G108" s="153"/>
      <c r="H108" s="164"/>
      <c r="I108" s="153"/>
      <c r="J108" s="153"/>
      <c r="K108" s="153"/>
      <c r="L108" s="153"/>
      <c r="M108" s="153"/>
      <c r="N108" s="153"/>
      <c r="O108" s="153"/>
      <c r="P108" s="153"/>
      <c r="Q108" s="153"/>
      <c r="R108" s="153"/>
      <c r="S108" s="153"/>
      <c r="T108" s="153"/>
    </row>
    <row r="109" spans="1:20" ht="12.75">
      <c r="A109" s="38" t="s">
        <v>67</v>
      </c>
      <c r="B109" s="95">
        <v>100414</v>
      </c>
      <c r="C109" s="88">
        <v>0.0095</v>
      </c>
      <c r="D109" s="85">
        <v>0.0069</v>
      </c>
      <c r="E109" s="85">
        <v>0.002</v>
      </c>
      <c r="F109" s="86">
        <v>1.444</v>
      </c>
      <c r="G109" s="153"/>
      <c r="H109" s="164"/>
      <c r="I109" s="153"/>
      <c r="J109" s="153"/>
      <c r="K109" s="153"/>
      <c r="L109" s="153"/>
      <c r="M109" s="153"/>
      <c r="N109" s="153"/>
      <c r="O109" s="153"/>
      <c r="P109" s="153"/>
      <c r="Q109" s="153"/>
      <c r="R109" s="153"/>
      <c r="S109" s="153"/>
      <c r="T109" s="153"/>
    </row>
    <row r="110" spans="1:20" ht="12.75">
      <c r="A110" s="38" t="s">
        <v>71</v>
      </c>
      <c r="B110" s="95">
        <v>50000</v>
      </c>
      <c r="C110" s="88">
        <v>0.017</v>
      </c>
      <c r="D110" s="85">
        <v>0.0123</v>
      </c>
      <c r="E110" s="85">
        <v>0.0036</v>
      </c>
      <c r="F110" s="86">
        <v>1.169</v>
      </c>
      <c r="G110" s="153"/>
      <c r="H110" s="164"/>
      <c r="I110" s="153"/>
      <c r="J110" s="153"/>
      <c r="K110" s="153"/>
      <c r="L110" s="153"/>
      <c r="M110" s="153"/>
      <c r="N110" s="153"/>
      <c r="O110" s="153"/>
      <c r="P110" s="153"/>
      <c r="Q110" s="153"/>
      <c r="R110" s="153"/>
      <c r="S110" s="153"/>
      <c r="T110" s="153"/>
    </row>
    <row r="111" spans="1:20" ht="12.75">
      <c r="A111" s="38" t="s">
        <v>73</v>
      </c>
      <c r="B111" s="95">
        <v>110543</v>
      </c>
      <c r="C111" s="88">
        <v>0.0063</v>
      </c>
      <c r="D111" s="85">
        <v>0.0046</v>
      </c>
      <c r="E111" s="85">
        <v>0.0013</v>
      </c>
      <c r="F111" s="86">
        <v>0.029</v>
      </c>
      <c r="G111" s="153"/>
      <c r="H111" s="164"/>
      <c r="I111" s="153"/>
      <c r="J111" s="153"/>
      <c r="K111" s="153"/>
      <c r="L111" s="153"/>
      <c r="M111" s="153"/>
      <c r="N111" s="153"/>
      <c r="O111" s="153"/>
      <c r="P111" s="153"/>
      <c r="Q111" s="153"/>
      <c r="R111" s="153"/>
      <c r="S111" s="153"/>
      <c r="T111" s="153"/>
    </row>
    <row r="112" spans="1:20" ht="12.75">
      <c r="A112" s="38" t="s">
        <v>113</v>
      </c>
      <c r="B112" s="95">
        <v>7783064</v>
      </c>
      <c r="C112" s="80" t="s">
        <v>40</v>
      </c>
      <c r="D112" s="80" t="s">
        <v>40</v>
      </c>
      <c r="E112" s="80" t="s">
        <v>40</v>
      </c>
      <c r="F112" s="81" t="s">
        <v>40</v>
      </c>
      <c r="G112" s="153"/>
      <c r="H112" s="164"/>
      <c r="I112" s="153"/>
      <c r="J112" s="153"/>
      <c r="K112" s="153"/>
      <c r="L112" s="153"/>
      <c r="M112" s="153"/>
      <c r="N112" s="153"/>
      <c r="O112" s="153"/>
      <c r="P112" s="153"/>
      <c r="Q112" s="153"/>
      <c r="R112" s="153"/>
      <c r="S112" s="153"/>
      <c r="T112" s="153"/>
    </row>
    <row r="113" spans="1:20" ht="12.75">
      <c r="A113" s="38" t="s">
        <v>86</v>
      </c>
      <c r="B113" s="95">
        <v>91203</v>
      </c>
      <c r="C113" s="84">
        <v>0.0003</v>
      </c>
      <c r="D113" s="85">
        <v>0.0003</v>
      </c>
      <c r="E113" s="85">
        <v>0.0003</v>
      </c>
      <c r="F113" s="86">
        <v>0.011</v>
      </c>
      <c r="G113" s="153"/>
      <c r="H113" s="164"/>
      <c r="I113" s="153"/>
      <c r="J113" s="153"/>
      <c r="K113" s="153"/>
      <c r="L113" s="153"/>
      <c r="M113" s="153"/>
      <c r="N113" s="153"/>
      <c r="O113" s="153"/>
      <c r="P113" s="153"/>
      <c r="Q113" s="153"/>
      <c r="R113" s="153"/>
      <c r="S113" s="153"/>
      <c r="T113" s="153"/>
    </row>
    <row r="114" spans="1:20" ht="12.75">
      <c r="A114" s="82" t="s">
        <v>114</v>
      </c>
      <c r="B114" s="94">
        <v>98953</v>
      </c>
      <c r="C114" s="80" t="s">
        <v>40</v>
      </c>
      <c r="D114" s="80" t="s">
        <v>40</v>
      </c>
      <c r="E114" s="80" t="s">
        <v>40</v>
      </c>
      <c r="F114" s="81" t="s">
        <v>40</v>
      </c>
      <c r="G114" s="153"/>
      <c r="H114" s="164"/>
      <c r="I114" s="153"/>
      <c r="J114" s="153"/>
      <c r="K114" s="153"/>
      <c r="L114" s="153"/>
      <c r="M114" s="153"/>
      <c r="N114" s="153"/>
      <c r="O114" s="153"/>
      <c r="P114" s="153"/>
      <c r="Q114" s="153"/>
      <c r="R114" s="153"/>
      <c r="S114" s="153"/>
      <c r="T114" s="153"/>
    </row>
    <row r="115" spans="1:20" ht="12.75">
      <c r="A115" s="83" t="s">
        <v>115</v>
      </c>
      <c r="B115" s="102">
        <v>621647</v>
      </c>
      <c r="C115" s="80" t="s">
        <v>40</v>
      </c>
      <c r="D115" s="80" t="s">
        <v>40</v>
      </c>
      <c r="E115" s="80" t="s">
        <v>40</v>
      </c>
      <c r="F115" s="81" t="s">
        <v>40</v>
      </c>
      <c r="G115" s="153"/>
      <c r="H115" s="164"/>
      <c r="I115" s="153"/>
      <c r="J115" s="153"/>
      <c r="K115" s="153"/>
      <c r="L115" s="153"/>
      <c r="M115" s="153"/>
      <c r="N115" s="153"/>
      <c r="O115" s="153"/>
      <c r="P115" s="153"/>
      <c r="Q115" s="153"/>
      <c r="R115" s="153"/>
      <c r="S115" s="153"/>
      <c r="T115" s="153"/>
    </row>
    <row r="116" spans="1:20" ht="12.75">
      <c r="A116" s="38" t="s">
        <v>87</v>
      </c>
      <c r="B116" s="95">
        <v>1151</v>
      </c>
      <c r="C116" s="84">
        <v>0.00010000000000000005</v>
      </c>
      <c r="D116" s="85">
        <v>0.00010000000000000005</v>
      </c>
      <c r="E116" s="85">
        <v>0.00010000000000000005</v>
      </c>
      <c r="F116" s="86">
        <v>0.003000000000000001</v>
      </c>
      <c r="G116" s="153"/>
      <c r="H116" s="164"/>
      <c r="I116" s="153"/>
      <c r="J116" s="153"/>
      <c r="K116" s="153"/>
      <c r="L116" s="153"/>
      <c r="M116" s="153"/>
      <c r="N116" s="153"/>
      <c r="O116" s="153"/>
      <c r="P116" s="153"/>
      <c r="Q116" s="153"/>
      <c r="R116" s="153"/>
      <c r="S116" s="153"/>
      <c r="T116" s="153"/>
    </row>
    <row r="117" spans="1:20" ht="12.75">
      <c r="A117" s="38" t="s">
        <v>116</v>
      </c>
      <c r="B117" s="95">
        <v>127184</v>
      </c>
      <c r="C117" s="80" t="s">
        <v>40</v>
      </c>
      <c r="D117" s="80" t="s">
        <v>40</v>
      </c>
      <c r="E117" s="80" t="s">
        <v>40</v>
      </c>
      <c r="F117" s="81" t="s">
        <v>40</v>
      </c>
      <c r="G117" s="153"/>
      <c r="H117" s="164"/>
      <c r="I117" s="153"/>
      <c r="J117" s="153"/>
      <c r="K117" s="153"/>
      <c r="L117" s="153"/>
      <c r="M117" s="153"/>
      <c r="N117" s="153"/>
      <c r="O117" s="153"/>
      <c r="P117" s="153"/>
      <c r="Q117" s="153"/>
      <c r="R117" s="153"/>
      <c r="S117" s="153"/>
      <c r="T117" s="153"/>
    </row>
    <row r="118" spans="1:20" ht="12.75">
      <c r="A118" s="82" t="s">
        <v>117</v>
      </c>
      <c r="B118" s="94">
        <v>85018</v>
      </c>
      <c r="C118" s="80" t="s">
        <v>40</v>
      </c>
      <c r="D118" s="80" t="s">
        <v>40</v>
      </c>
      <c r="E118" s="80" t="s">
        <v>40</v>
      </c>
      <c r="F118" s="81" t="s">
        <v>40</v>
      </c>
      <c r="G118" s="153"/>
      <c r="H118" s="164"/>
      <c r="I118" s="153"/>
      <c r="J118" s="153"/>
      <c r="K118" s="153"/>
      <c r="L118" s="153"/>
      <c r="M118" s="153"/>
      <c r="N118" s="153"/>
      <c r="O118" s="153"/>
      <c r="P118" s="153"/>
      <c r="Q118" s="153"/>
      <c r="R118" s="153"/>
      <c r="S118" s="153"/>
      <c r="T118" s="153"/>
    </row>
    <row r="119" spans="1:20" ht="12.75">
      <c r="A119" s="83" t="s">
        <v>118</v>
      </c>
      <c r="B119" s="102">
        <v>108952</v>
      </c>
      <c r="C119" s="80" t="s">
        <v>40</v>
      </c>
      <c r="D119" s="80" t="s">
        <v>40</v>
      </c>
      <c r="E119" s="80" t="s">
        <v>40</v>
      </c>
      <c r="F119" s="81" t="s">
        <v>40</v>
      </c>
      <c r="G119" s="153"/>
      <c r="H119" s="164"/>
      <c r="I119" s="153"/>
      <c r="J119" s="153"/>
      <c r="K119" s="153"/>
      <c r="L119" s="153"/>
      <c r="M119" s="153"/>
      <c r="N119" s="153"/>
      <c r="O119" s="153"/>
      <c r="P119" s="153"/>
      <c r="Q119" s="153"/>
      <c r="R119" s="153"/>
      <c r="S119" s="153"/>
      <c r="T119" s="153"/>
    </row>
    <row r="120" spans="1:20" ht="12.75">
      <c r="A120" s="38" t="s">
        <v>90</v>
      </c>
      <c r="B120" s="95">
        <v>115071</v>
      </c>
      <c r="C120" s="84">
        <v>0.731</v>
      </c>
      <c r="D120" s="85">
        <v>0.53</v>
      </c>
      <c r="E120" s="85">
        <v>0.01553</v>
      </c>
      <c r="F120" s="86">
        <v>2.44</v>
      </c>
      <c r="G120" s="153"/>
      <c r="H120" s="164"/>
      <c r="I120" s="153"/>
      <c r="J120" s="153"/>
      <c r="K120" s="153"/>
      <c r="L120" s="153"/>
      <c r="M120" s="153"/>
      <c r="N120" s="153"/>
      <c r="O120" s="153"/>
      <c r="P120" s="153"/>
      <c r="Q120" s="153"/>
      <c r="R120" s="153"/>
      <c r="S120" s="153"/>
      <c r="T120" s="153"/>
    </row>
    <row r="121" spans="1:20" ht="12.75">
      <c r="A121" s="82" t="s">
        <v>119</v>
      </c>
      <c r="B121" s="94">
        <v>110861</v>
      </c>
      <c r="C121" s="80" t="s">
        <v>40</v>
      </c>
      <c r="D121" s="80" t="s">
        <v>40</v>
      </c>
      <c r="E121" s="80" t="s">
        <v>40</v>
      </c>
      <c r="F121" s="81" t="s">
        <v>40</v>
      </c>
      <c r="G121" s="153"/>
      <c r="H121" s="164"/>
      <c r="I121" s="153"/>
      <c r="J121" s="153"/>
      <c r="K121" s="153"/>
      <c r="L121" s="153"/>
      <c r="M121" s="153"/>
      <c r="N121" s="153"/>
      <c r="O121" s="153"/>
      <c r="P121" s="153"/>
      <c r="Q121" s="153"/>
      <c r="R121" s="153"/>
      <c r="S121" s="153"/>
      <c r="T121" s="153"/>
    </row>
    <row r="122" spans="1:20" ht="12.75">
      <c r="A122" s="83" t="s">
        <v>120</v>
      </c>
      <c r="B122" s="102">
        <v>7446095</v>
      </c>
      <c r="C122" s="80" t="s">
        <v>40</v>
      </c>
      <c r="D122" s="80" t="s">
        <v>40</v>
      </c>
      <c r="E122" s="80" t="s">
        <v>40</v>
      </c>
      <c r="F122" s="81" t="s">
        <v>40</v>
      </c>
      <c r="G122" s="153"/>
      <c r="H122" s="164"/>
      <c r="I122" s="153"/>
      <c r="J122" s="153"/>
      <c r="K122" s="153"/>
      <c r="L122" s="153"/>
      <c r="M122" s="153"/>
      <c r="N122" s="153"/>
      <c r="O122" s="153"/>
      <c r="P122" s="153"/>
      <c r="Q122" s="153"/>
      <c r="R122" s="153"/>
      <c r="S122" s="153"/>
      <c r="T122" s="153"/>
    </row>
    <row r="123" spans="1:20" ht="12.75">
      <c r="A123" s="83" t="s">
        <v>121</v>
      </c>
      <c r="B123" s="102">
        <v>100425</v>
      </c>
      <c r="C123" s="80" t="s">
        <v>40</v>
      </c>
      <c r="D123" s="80" t="s">
        <v>40</v>
      </c>
      <c r="E123" s="80" t="s">
        <v>40</v>
      </c>
      <c r="F123" s="81" t="s">
        <v>40</v>
      </c>
      <c r="G123" s="153"/>
      <c r="H123" s="164"/>
      <c r="I123" s="153"/>
      <c r="J123" s="153"/>
      <c r="K123" s="153"/>
      <c r="L123" s="153"/>
      <c r="M123" s="153"/>
      <c r="N123" s="153"/>
      <c r="O123" s="153"/>
      <c r="P123" s="153"/>
      <c r="Q123" s="153"/>
      <c r="R123" s="153"/>
      <c r="S123" s="153"/>
      <c r="T123" s="153"/>
    </row>
    <row r="124" spans="1:20" ht="12.75">
      <c r="A124" s="38" t="s">
        <v>92</v>
      </c>
      <c r="B124" s="95">
        <v>108883</v>
      </c>
      <c r="C124" s="84">
        <v>0.0366</v>
      </c>
      <c r="D124" s="85">
        <v>0.0265</v>
      </c>
      <c r="E124" s="85">
        <v>0.0078</v>
      </c>
      <c r="F124" s="86">
        <v>0.058</v>
      </c>
      <c r="G124" s="153"/>
      <c r="H124" s="164"/>
      <c r="I124" s="153"/>
      <c r="J124" s="153"/>
      <c r="K124" s="153"/>
      <c r="L124" s="153"/>
      <c r="M124" s="153"/>
      <c r="N124" s="153"/>
      <c r="O124" s="153"/>
      <c r="P124" s="153"/>
      <c r="Q124" s="153"/>
      <c r="R124" s="153"/>
      <c r="S124" s="153"/>
      <c r="T124" s="153"/>
    </row>
    <row r="125" spans="1:20" ht="13.5" thickBot="1">
      <c r="A125" s="59" t="s">
        <v>96</v>
      </c>
      <c r="B125" s="101">
        <v>1330207</v>
      </c>
      <c r="C125" s="92">
        <v>0.0272</v>
      </c>
      <c r="D125" s="92">
        <v>0.0197</v>
      </c>
      <c r="E125" s="92">
        <v>0.0058</v>
      </c>
      <c r="F125" s="93">
        <v>0.029</v>
      </c>
      <c r="G125" s="153"/>
      <c r="H125" s="164"/>
      <c r="I125" s="153"/>
      <c r="J125" s="153"/>
      <c r="K125" s="153"/>
      <c r="L125" s="153"/>
      <c r="M125" s="153"/>
      <c r="N125" s="153"/>
      <c r="O125" s="153"/>
      <c r="P125" s="153"/>
      <c r="Q125" s="153"/>
      <c r="R125" s="153"/>
      <c r="S125" s="153"/>
      <c r="T125" s="153"/>
    </row>
    <row r="126" spans="1:20" ht="12.75">
      <c r="A126" s="153"/>
      <c r="B126" s="162"/>
      <c r="C126" s="153"/>
      <c r="D126" s="153"/>
      <c r="E126" s="153"/>
      <c r="F126" s="153"/>
      <c r="G126" s="153"/>
      <c r="H126" s="153"/>
      <c r="I126" s="153"/>
      <c r="J126" s="153"/>
      <c r="K126" s="153"/>
      <c r="L126" s="153"/>
      <c r="M126" s="153"/>
      <c r="N126" s="153"/>
      <c r="O126" s="153"/>
      <c r="P126" s="153"/>
      <c r="Q126" s="153"/>
      <c r="R126" s="153"/>
      <c r="S126" s="153"/>
      <c r="T126" s="153"/>
    </row>
    <row r="127" spans="1:20" ht="12.75">
      <c r="A127" s="153"/>
      <c r="B127" s="162"/>
      <c r="C127" s="153"/>
      <c r="D127" s="153"/>
      <c r="E127" s="153"/>
      <c r="F127" s="153"/>
      <c r="G127" s="153"/>
      <c r="H127" s="153"/>
      <c r="I127" s="153"/>
      <c r="J127" s="153"/>
      <c r="K127" s="153"/>
      <c r="L127" s="153"/>
      <c r="M127" s="153"/>
      <c r="N127" s="153"/>
      <c r="O127" s="153"/>
      <c r="P127" s="153"/>
      <c r="Q127" s="153"/>
      <c r="R127" s="153"/>
      <c r="S127" s="153"/>
      <c r="T127" s="153"/>
    </row>
    <row r="128" spans="1:20" ht="12.75">
      <c r="A128" s="153"/>
      <c r="B128" s="162"/>
      <c r="C128" s="153"/>
      <c r="D128" s="153"/>
      <c r="E128" s="153"/>
      <c r="F128" s="153"/>
      <c r="G128" s="153"/>
      <c r="H128" s="153"/>
      <c r="I128" s="153"/>
      <c r="J128" s="153"/>
      <c r="K128" s="153"/>
      <c r="L128" s="153"/>
      <c r="M128" s="153"/>
      <c r="N128" s="153"/>
      <c r="O128" s="153"/>
      <c r="P128" s="153"/>
      <c r="Q128" s="153"/>
      <c r="R128" s="153"/>
      <c r="S128" s="153"/>
      <c r="T128" s="153"/>
    </row>
    <row r="129" spans="1:20" ht="12.75">
      <c r="A129" s="153"/>
      <c r="B129" s="162"/>
      <c r="C129" s="153"/>
      <c r="D129" s="153"/>
      <c r="E129" s="153"/>
      <c r="F129" s="153"/>
      <c r="G129" s="153"/>
      <c r="H129" s="153"/>
      <c r="I129" s="153"/>
      <c r="J129" s="153"/>
      <c r="K129" s="153"/>
      <c r="L129" s="153"/>
      <c r="M129" s="153"/>
      <c r="N129" s="153"/>
      <c r="O129" s="153"/>
      <c r="P129" s="153"/>
      <c r="Q129" s="153"/>
      <c r="R129" s="153"/>
      <c r="S129" s="153"/>
      <c r="T129" s="153"/>
    </row>
  </sheetData>
  <sheetProtection/>
  <mergeCells count="25">
    <mergeCell ref="I15:I18"/>
    <mergeCell ref="J15:J18"/>
    <mergeCell ref="A78:K80"/>
    <mergeCell ref="A85:A88"/>
    <mergeCell ref="B85:B88"/>
    <mergeCell ref="C85:C88"/>
    <mergeCell ref="D85:D88"/>
    <mergeCell ref="E85:E88"/>
    <mergeCell ref="F85:F88"/>
    <mergeCell ref="A81:I81"/>
    <mergeCell ref="D8:H12"/>
    <mergeCell ref="B14:C14"/>
    <mergeCell ref="A15:A18"/>
    <mergeCell ref="B15:B18"/>
    <mergeCell ref="C15:C18"/>
    <mergeCell ref="D15:D18"/>
    <mergeCell ref="E15:E18"/>
    <mergeCell ref="F15:F18"/>
    <mergeCell ref="G15:G18"/>
    <mergeCell ref="H15:H18"/>
    <mergeCell ref="B1:H1"/>
    <mergeCell ref="B2:H2"/>
    <mergeCell ref="B3:C3"/>
    <mergeCell ref="D7:H7"/>
    <mergeCell ref="G3:H3"/>
  </mergeCells>
  <conditionalFormatting sqref="C19:K75">
    <cfRule type="cellIs" priority="2" dxfId="2" operator="greaterThan" stopIfTrue="1">
      <formula>0</formula>
    </cfRule>
  </conditionalFormatting>
  <conditionalFormatting sqref="C89:F125">
    <cfRule type="cellIs" priority="1" dxfId="2" operator="greaterThan" stopIfTrue="1">
      <formula>0</formula>
    </cfRule>
  </conditionalFormatting>
  <dataValidations count="1">
    <dataValidation type="list" allowBlank="1" showInputMessage="1" showErrorMessage="1" sqref="B10">
      <formula1>$J$9:$J$12</formula1>
    </dataValidation>
  </dataValidations>
  <printOptions gridLines="1"/>
  <pageMargins left="0.75" right="0.75" top="1" bottom="1" header="0.5" footer="0.5"/>
  <pageSetup blackAndWhite="1" fitToHeight="1" fitToWidth="1" horizontalDpi="600" verticalDpi="600" orientation="portrait"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2015-03-12T18:26:33Z</dcterms:created>
  <dcterms:modified xsi:type="dcterms:W3CDTF">2018-10-19T16:32:35Z</dcterms:modified>
  <cp:category/>
  <cp:version/>
  <cp:contentType/>
  <cp:contentStatus/>
</cp:coreProperties>
</file>