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05" yWindow="390" windowWidth="22575" windowHeight="8670" tabRatio="741" activeTab="0"/>
  </bookViews>
  <sheets>
    <sheet name="NG IC2SLBE" sheetId="1" r:id="rId1"/>
    <sheet name="NG IC4SLBE" sheetId="2" r:id="rId2"/>
    <sheet name="NG IC4SRBE" sheetId="3" r:id="rId3"/>
    <sheet name="NG IC4SLBE CAT" sheetId="4" r:id="rId4"/>
    <sheet name="NG IC4SRBE CAT" sheetId="5" r:id="rId5"/>
  </sheets>
  <definedNames>
    <definedName name="_xlnm.Print_Area" localSheetId="0">'NG IC2SLBE'!$A$1:$K$65</definedName>
    <definedName name="_xlnm.Print_Area" localSheetId="1">'NG IC4SLBE'!$A$1:$K$59</definedName>
    <definedName name="_xlnm.Print_Area" localSheetId="3">'NG IC4SLBE CAT'!$A$1:$K$58</definedName>
    <definedName name="_xlnm.Print_Area" localSheetId="2">'NG IC4SRBE'!$A$1:$K$42</definedName>
    <definedName name="_xlnm.Print_Area" localSheetId="4">'NG IC4SRBE CAT'!$A$1:$K$41</definedName>
  </definedNames>
  <calcPr fullCalcOnLoad="1"/>
</workbook>
</file>

<file path=xl/comments1.xml><?xml version="1.0" encoding="utf-8"?>
<comments xmlns="http://schemas.openxmlformats.org/spreadsheetml/2006/main">
  <authors>
    <author>Matthew Cegielski</author>
  </authors>
  <commentList>
    <comment ref="I13" authorId="0">
      <text>
        <r>
          <rPr>
            <b/>
            <sz val="9"/>
            <rFont val="Tahoma"/>
            <family val="2"/>
          </rPr>
          <t>Matthew Cegielski:</t>
        </r>
        <r>
          <rPr>
            <sz val="9"/>
            <rFont val="Tahoma"/>
            <family val="2"/>
          </rPr>
          <t xml:space="preserve">
AP42 2000 C3S2 2SLB</t>
        </r>
      </text>
    </comment>
    <comment ref="K13" authorId="0">
      <text>
        <r>
          <rPr>
            <b/>
            <sz val="9"/>
            <rFont val="Tahoma"/>
            <family val="2"/>
          </rPr>
          <t>Matthew Cegielski:</t>
        </r>
        <r>
          <rPr>
            <sz val="9"/>
            <rFont val="Tahoma"/>
            <family val="2"/>
          </rPr>
          <t xml:space="preserve">
using 1,000 Bhp and convertor values above</t>
        </r>
      </text>
    </comment>
    <comment ref="L15" authorId="0">
      <text>
        <r>
          <rPr>
            <b/>
            <sz val="9"/>
            <rFont val="Tahoma"/>
            <family val="2"/>
          </rPr>
          <t>Matthew Cegielski:</t>
        </r>
        <r>
          <rPr>
            <sz val="9"/>
            <rFont val="Tahoma"/>
            <family val="2"/>
          </rPr>
          <t xml:space="preserve">
Agrees with EE 0.12 lb/MMBtu</t>
        </r>
      </text>
    </comment>
    <comment ref="C54" authorId="0">
      <text>
        <r>
          <rPr>
            <b/>
            <sz val="12"/>
            <rFont val="Tahoma"/>
            <family val="2"/>
          </rPr>
          <t>Matthew Cegielski:</t>
        </r>
        <r>
          <rPr>
            <sz val="12"/>
            <rFont val="Tahoma"/>
            <family val="2"/>
          </rPr>
          <t xml:space="preserve">
PAHs include Naphthalene. Corrected value</t>
        </r>
      </text>
    </comment>
  </commentList>
</comments>
</file>

<file path=xl/comments2.xml><?xml version="1.0" encoding="utf-8"?>
<comments xmlns="http://schemas.openxmlformats.org/spreadsheetml/2006/main">
  <authors>
    <author>Matthew Cegielski</author>
  </authors>
  <commentList>
    <comment ref="I13" authorId="0">
      <text>
        <r>
          <rPr>
            <b/>
            <sz val="9"/>
            <rFont val="Tahoma"/>
            <family val="2"/>
          </rPr>
          <t>Matthew Cegielski:</t>
        </r>
        <r>
          <rPr>
            <sz val="9"/>
            <rFont val="Tahoma"/>
            <family val="2"/>
          </rPr>
          <t xml:space="preserve">
AP42 2000 C3S2 4SLB</t>
        </r>
      </text>
    </comment>
    <comment ref="K13" authorId="0">
      <text>
        <r>
          <rPr>
            <b/>
            <sz val="9"/>
            <rFont val="Tahoma"/>
            <family val="2"/>
          </rPr>
          <t>Matthew Cegielski:</t>
        </r>
        <r>
          <rPr>
            <sz val="9"/>
            <rFont val="Tahoma"/>
            <family val="2"/>
          </rPr>
          <t xml:space="preserve">
using 1,000 Bhp and convertor values above</t>
        </r>
      </text>
    </comment>
    <comment ref="L15" authorId="0">
      <text>
        <r>
          <rPr>
            <b/>
            <sz val="9"/>
            <rFont val="Tahoma"/>
            <family val="2"/>
          </rPr>
          <t>Matthew Cegielski:</t>
        </r>
        <r>
          <rPr>
            <sz val="9"/>
            <rFont val="Tahoma"/>
            <family val="2"/>
          </rPr>
          <t xml:space="preserve">
Agrees with EE 0.118 lb/MMBtu</t>
        </r>
      </text>
    </comment>
    <comment ref="C49" authorId="0">
      <text>
        <r>
          <rPr>
            <b/>
            <sz val="12"/>
            <rFont val="Tahoma"/>
            <family val="2"/>
          </rPr>
          <t>Matthew Cegielski:</t>
        </r>
        <r>
          <rPr>
            <sz val="12"/>
            <rFont val="Tahoma"/>
            <family val="2"/>
          </rPr>
          <t xml:space="preserve">
Since the Naphthalene value is suspected of including an outlier, the average % of Naphthalene from the other two engine types is applied as a reduction.</t>
        </r>
      </text>
    </comment>
  </commentList>
</comments>
</file>

<file path=xl/comments3.xml><?xml version="1.0" encoding="utf-8"?>
<comments xmlns="http://schemas.openxmlformats.org/spreadsheetml/2006/main">
  <authors>
    <author>Matthew Cegielski</author>
  </authors>
  <commentList>
    <comment ref="I13" authorId="0">
      <text>
        <r>
          <rPr>
            <b/>
            <sz val="9"/>
            <rFont val="Tahoma"/>
            <family val="2"/>
          </rPr>
          <t>Matthew Cegielski:</t>
        </r>
        <r>
          <rPr>
            <sz val="9"/>
            <rFont val="Tahoma"/>
            <family val="2"/>
          </rPr>
          <t xml:space="preserve">
AP42 2000 C3S2 4SRB</t>
        </r>
      </text>
    </comment>
    <comment ref="K13" authorId="0">
      <text>
        <r>
          <rPr>
            <b/>
            <sz val="9"/>
            <rFont val="Tahoma"/>
            <family val="2"/>
          </rPr>
          <t>Matthew Cegielski:</t>
        </r>
        <r>
          <rPr>
            <sz val="9"/>
            <rFont val="Tahoma"/>
            <family val="2"/>
          </rPr>
          <t xml:space="preserve">
using 1,000 Bhp and convertor values above</t>
        </r>
      </text>
    </comment>
    <comment ref="L15" authorId="0">
      <text>
        <r>
          <rPr>
            <b/>
            <sz val="9"/>
            <rFont val="Tahoma"/>
            <family val="2"/>
          </rPr>
          <t>Matthew Cegielski:</t>
        </r>
        <r>
          <rPr>
            <sz val="9"/>
            <rFont val="Tahoma"/>
            <family val="2"/>
          </rPr>
          <t xml:space="preserve">
Agrees with EE 0.03 lb/MMBtu</t>
        </r>
      </text>
    </comment>
    <comment ref="C35" authorId="0">
      <text>
        <r>
          <rPr>
            <b/>
            <sz val="12"/>
            <rFont val="Tahoma"/>
            <family val="2"/>
          </rPr>
          <t>Matthew Cegielski:</t>
        </r>
        <r>
          <rPr>
            <sz val="12"/>
            <rFont val="Tahoma"/>
            <family val="2"/>
          </rPr>
          <t xml:space="preserve">
PAHs include Naphthalene. Corrected value</t>
        </r>
      </text>
    </comment>
  </commentList>
</comments>
</file>

<file path=xl/comments5.xml><?xml version="1.0" encoding="utf-8"?>
<comments xmlns="http://schemas.openxmlformats.org/spreadsheetml/2006/main">
  <authors>
    <author>Matthew Cegielski</author>
  </authors>
  <commentList>
    <comment ref="C34" authorId="0">
      <text>
        <r>
          <rPr>
            <b/>
            <sz val="12"/>
            <rFont val="Tahoma"/>
            <family val="2"/>
          </rPr>
          <t>Matthew Cegielski:</t>
        </r>
        <r>
          <rPr>
            <sz val="12"/>
            <rFont val="Tahoma"/>
            <family val="2"/>
          </rPr>
          <t xml:space="preserve">
PAHs include Naphthalene. Corrected value</t>
        </r>
      </text>
    </comment>
  </commentList>
</comments>
</file>

<file path=xl/sharedStrings.xml><?xml version="1.0" encoding="utf-8"?>
<sst xmlns="http://schemas.openxmlformats.org/spreadsheetml/2006/main" count="356" uniqueCount="109">
  <si>
    <t>Facility:</t>
  </si>
  <si>
    <t>ID#:</t>
  </si>
  <si>
    <t>Project #:</t>
  </si>
  <si>
    <t>CAS#</t>
  </si>
  <si>
    <t>LB/HR</t>
  </si>
  <si>
    <t>LB/YR</t>
  </si>
  <si>
    <t>Applicability</t>
  </si>
  <si>
    <t>Last Update</t>
  </si>
  <si>
    <t>Matthew Cegielski</t>
  </si>
  <si>
    <t>References:</t>
  </si>
  <si>
    <t>Name</t>
  </si>
  <si>
    <t>Author or updater</t>
  </si>
  <si>
    <t>Inputs</t>
  </si>
  <si>
    <t xml:space="preserve">Formula </t>
  </si>
  <si>
    <t>Emission Factor         lbs/ MMscf</t>
  </si>
  <si>
    <t>Chlorobenzene</t>
  </si>
  <si>
    <t>Chloroform</t>
  </si>
  <si>
    <t>Vinyl Chloride</t>
  </si>
  <si>
    <t>Acetaldehyde</t>
  </si>
  <si>
    <t>Formaldehyde</t>
  </si>
  <si>
    <t>1,1,2,2-Tetrachloroethane</t>
  </si>
  <si>
    <t>1,1-Dichloroethane</t>
  </si>
  <si>
    <t>1,1,2-Trichloroethane</t>
  </si>
  <si>
    <t>1,2,4-Trimethylbenze</t>
  </si>
  <si>
    <t>1,2-Dichloropropane</t>
  </si>
  <si>
    <t>1,3-Butadiene</t>
  </si>
  <si>
    <t>2,2,4-Trimethylpentane</t>
  </si>
  <si>
    <t>2-Methyl naphthalene</t>
  </si>
  <si>
    <t>Acenaphthene</t>
  </si>
  <si>
    <t>Acenaphthylene</t>
  </si>
  <si>
    <t>Acrolein</t>
  </si>
  <si>
    <t>Anthracene</t>
  </si>
  <si>
    <t>Benz[a]anthracene</t>
  </si>
  <si>
    <t>Benzene</t>
  </si>
  <si>
    <t>Benzo[a]pyrene</t>
  </si>
  <si>
    <t>Benzo[b]fluoranthene</t>
  </si>
  <si>
    <t>Benzo[e]pyrene</t>
  </si>
  <si>
    <t>Benzo[g,h,i]perylene</t>
  </si>
  <si>
    <t>Benzo[k]fluoranthene</t>
  </si>
  <si>
    <t>Biphenyl</t>
  </si>
  <si>
    <t>Carbon tetrachloride</t>
  </si>
  <si>
    <t>Chrysene</t>
  </si>
  <si>
    <t>Cyclohexane</t>
  </si>
  <si>
    <t>Ethyl benzene</t>
  </si>
  <si>
    <t xml:space="preserve">Ethylene dibromide </t>
  </si>
  <si>
    <t>Fluoranthene</t>
  </si>
  <si>
    <t>Fluorene</t>
  </si>
  <si>
    <t>Indeno[1,2,3-cd]pyrene</t>
  </si>
  <si>
    <t>Methanol</t>
  </si>
  <si>
    <t xml:space="preserve">Methylene chloride </t>
  </si>
  <si>
    <t>Naphthalene</t>
  </si>
  <si>
    <t>Perylene</t>
  </si>
  <si>
    <t>Phenanthrene</t>
  </si>
  <si>
    <t>Phenol</t>
  </si>
  <si>
    <t>Pyrene</t>
  </si>
  <si>
    <t>Styrene</t>
  </si>
  <si>
    <t>Toluene</t>
  </si>
  <si>
    <t>Xylene</t>
  </si>
  <si>
    <t>VOC Control %</t>
  </si>
  <si>
    <t>Natural Gas-Fired Two Stroke Lean Burn (2SLB) Internal Combustion Engine</t>
  </si>
  <si>
    <t xml:space="preserve">Substances </t>
  </si>
  <si>
    <t>Natural Gas usage rate</t>
  </si>
  <si>
    <t xml:space="preserve"> MMscf /hr</t>
  </si>
  <si>
    <t xml:space="preserve"> MMscf /yr</t>
  </si>
  <si>
    <t>Bhp</t>
  </si>
  <si>
    <t>Scf/hr</t>
  </si>
  <si>
    <t>MMscf/hr</t>
  </si>
  <si>
    <t>NG Bhp Fuel Use Convertor</t>
  </si>
  <si>
    <t xml:space="preserve"> Toxic g/ bhp-hr</t>
  </si>
  <si>
    <t>VOC lb/ MMBtu</t>
  </si>
  <si>
    <t>VOC lb/ MMscf</t>
  </si>
  <si>
    <t>VOC g/ Bhp-hr</t>
  </si>
  <si>
    <t>VOC lb/ Bhp-hr</t>
  </si>
  <si>
    <t>Natural Gas-Fired Four Stroke Lean Burn (4SLB) Internal Combustion Engine</t>
  </si>
  <si>
    <t>MMscf /yr</t>
  </si>
  <si>
    <t>Natural Gas-Fired Four Stroke Rich Burn (4SRB) Internal Combustion Engine</t>
  </si>
  <si>
    <t>MMscf /hr</t>
  </si>
  <si>
    <t>Uncontrolled values based on AP42 and District Policy</t>
  </si>
  <si>
    <r>
      <t xml:space="preserve">* The emission factors are derived from Table 3.2-1 (pg. 7), "Uncontrolled Emission Factors For 2-Stroke Lean-Burn Engines" in July 2000 </t>
    </r>
    <r>
      <rPr>
        <i/>
        <sz val="10"/>
        <rFont val="Arial"/>
        <family val="2"/>
      </rPr>
      <t>AP 42, Fifth Edition, Volume I, Chapter 3: Stationary Internal Combustion Sources, Section 2: Natural Gas-Fired Reciprocating Engine.</t>
    </r>
    <r>
      <rPr>
        <sz val="10"/>
        <rFont val="Arial"/>
        <family val="2"/>
      </rPr>
      <t xml:space="preserve">  Assumes 1,000 btu per scf natural gas.</t>
    </r>
  </si>
  <si>
    <r>
      <t xml:space="preserve">* The emission factors derived from Table 3.2-2 (pg. 11), "Uncontrolled Emission Factors For 4-Stroke Lean-Burn Engines"  in July 2000 </t>
    </r>
    <r>
      <rPr>
        <i/>
        <sz val="10"/>
        <rFont val="Arial"/>
        <family val="2"/>
      </rPr>
      <t>AP 42, Fifth Edition, Volume I, Chapter 3: Stationary Internal Combustion Sources, Section 2: Natural Gas-Fired Reciprocating Engine</t>
    </r>
    <r>
      <rPr>
        <sz val="10"/>
        <rFont val="Arial"/>
        <family val="2"/>
      </rPr>
      <t>.  Assumes 1,000 Btu per scf natural gas.</t>
    </r>
  </si>
  <si>
    <r>
      <t xml:space="preserve">* The emission factors derived from Table 3.2-3 (pg. 15), "Uncontrolled Emission Factors For 4-Stroke Rich-Burn Engines"  in July 2000 </t>
    </r>
    <r>
      <rPr>
        <i/>
        <sz val="10"/>
        <rFont val="Arial"/>
        <family val="2"/>
      </rPr>
      <t>AP 42, Fifth Edition, Volume I, Chapter 3: Stationary Internal Combustion Sources, Section 2: Natural Gas-Fired Reciprocating Engine</t>
    </r>
    <r>
      <rPr>
        <sz val="10"/>
        <rFont val="Arial"/>
        <family val="2"/>
      </rPr>
      <t>.  Assumes 1,000 Btu's per scf natural gas.</t>
    </r>
  </si>
  <si>
    <t>Natural Gas-Fired Four Stroke Lean Burn (4SLB) Internal Combustion Engine with OC</t>
  </si>
  <si>
    <t>Natural Gas-Fired Four Stroke Rich Burn (4SRB) Internal Combustion Engine with NSCR</t>
  </si>
  <si>
    <t>1,3-Dichloropropene</t>
  </si>
  <si>
    <t xml:space="preserve">Supply the necessary rate in MMscf. Enter the VOC in g/bhp-hr. VOC values cannot be greater than uncontrolled value of 0.09885. The VOC control reduction will be calculated in the box below. If unknown leave as 0.09885. Emissions are calculated by the multiplication of Fuel Rates and Emission Factors. </t>
  </si>
  <si>
    <r>
      <t xml:space="preserve">* The emission factors derived from Table 3.2-2 (pg. 11), "Uncontrolled Emission Factors For 4-Stroke Lean-Burn Engines"  in July 2000 </t>
    </r>
    <r>
      <rPr>
        <i/>
        <sz val="10"/>
        <rFont val="Arial"/>
        <family val="2"/>
      </rPr>
      <t>AP 42, Fifth Edition, Volume I, Chapter 3: Stationary Internal Combustion Sources, Section 2: Natural Gas-Fired Reciprocating Engine</t>
    </r>
    <r>
      <rPr>
        <sz val="10"/>
        <rFont val="Arial"/>
        <family val="2"/>
      </rPr>
      <t>.  Assumes 1,000 Btu per scf natural gas. The  use of a catalyst reduces TACs by 76% (NESHAP).</t>
    </r>
  </si>
  <si>
    <r>
      <t xml:space="preserve">* The emission factors derived from Table 3.2-3 (pg. 15), "Uncontrolled Emission Factors For 4-Stroke Rich-Burn Engines"  in July 2000 </t>
    </r>
    <r>
      <rPr>
        <i/>
        <sz val="10"/>
        <rFont val="Arial"/>
        <family val="2"/>
      </rPr>
      <t>AP 42, Fifth Edition, Volume I, Chapter 3: Stationary Internal Combustion Sources, Section 2: Natural Gas-Fired Reciprocating Engine</t>
    </r>
    <r>
      <rPr>
        <sz val="10"/>
        <rFont val="Arial"/>
        <family val="2"/>
      </rPr>
      <t>.  Assumes 1,000 Btu's per scf natural gas. The  use of a catalyst reduces TACs by 76% (NESHAP).</t>
    </r>
  </si>
  <si>
    <r>
      <t>*Conversion factor for HP to Btu/hr is 2.5425E</t>
    </r>
    <r>
      <rPr>
        <vertAlign val="superscript"/>
        <sz val="10"/>
        <rFont val="Arial"/>
        <family val="2"/>
      </rPr>
      <t>3</t>
    </r>
    <r>
      <rPr>
        <sz val="10"/>
        <rFont val="Arial"/>
        <family val="2"/>
      </rPr>
      <t>, HHV of NG is 1,000 Btu/scf. Thermal Efficiency of engine is 0.35.          Scf/hr= Bhp* ((2,542.5/(1,000*0.35) 1E</t>
    </r>
    <r>
      <rPr>
        <vertAlign val="superscript"/>
        <sz val="10"/>
        <rFont val="Arial"/>
        <family val="2"/>
      </rPr>
      <t>6</t>
    </r>
    <r>
      <rPr>
        <sz val="10"/>
        <rFont val="Arial"/>
        <family val="2"/>
      </rPr>
      <t xml:space="preserve"> scf=1 MMscf</t>
    </r>
  </si>
  <si>
    <t xml:space="preserve">Supply the necessary rate in MMscf. Enter the VOC value in g/bhp-hr. VOC values cannot be greater than uncontrolled value of 0.3954. The VOC control reduction will be calculated in the box below. If unknown, leave as 0.3954. Emissions are calculated by the multiplication of Fuel Rates and Emission Factors. </t>
  </si>
  <si>
    <t xml:space="preserve">Supply the necessary rate in MMscf. Enter the VOC in g/bhp-hr. VOC values cannot be greater than uncontrolled value of 0.38881. The VOC control reduction will be calculated in the box below.  If unknown leave as 0.38881. Emissions are calculated by the multiplication of Fuel Rates and Emission Factors. </t>
  </si>
  <si>
    <t xml:space="preserve">Supply the necessary rate in MMscf. The use of the Oxidation Catalyst reduces the TACs by 76%. Emissions are calculated by the multiplication of  Fuel Rates and Emission Factors. </t>
  </si>
  <si>
    <t xml:space="preserve">Supply the necessary rate in MMscf. The use of the NSCR Catalyst reduces the TACs by 76%.  Emissions are calculated by the multiplication of  Fuel Rates and Emission Factors. </t>
  </si>
  <si>
    <t>PAH#</t>
  </si>
  <si>
    <t>#According to EPA, PAH's value includes Naphthalene. Corrected value.</t>
  </si>
  <si>
    <t>#According to EPA, PAH's value includes Naphthalene. Since the Naphthalene value for 4SLB is suspected of including an outlier (higher than PAH), the average % of Naphthalene from the other two engine types is applied as a reduction.Corrected value.</t>
  </si>
  <si>
    <r>
      <t>*Conversion factor for HP to Btu/hr is 2.5425E</t>
    </r>
    <r>
      <rPr>
        <vertAlign val="superscript"/>
        <sz val="10"/>
        <rFont val="Arial"/>
        <family val="2"/>
      </rPr>
      <t>3</t>
    </r>
    <r>
      <rPr>
        <sz val="10"/>
        <rFont val="Arial"/>
        <family val="2"/>
      </rPr>
      <t>,         HHV of NG is 1,000 Btu/scf.                                     Thermal Efficiency of engine is 0.35.                              Scf/hr= Bhp* ((2,542.5/(1,000*0.35) 1E</t>
    </r>
    <r>
      <rPr>
        <vertAlign val="superscript"/>
        <sz val="10"/>
        <rFont val="Arial"/>
        <family val="2"/>
      </rPr>
      <t>6</t>
    </r>
    <r>
      <rPr>
        <sz val="10"/>
        <rFont val="Arial"/>
        <family val="2"/>
      </rPr>
      <t xml:space="preserve"> scf=1 MMscf</t>
    </r>
  </si>
  <si>
    <r>
      <t>*Conversion factor for HP to Btu/hr is 2.5425E</t>
    </r>
    <r>
      <rPr>
        <vertAlign val="superscript"/>
        <sz val="10"/>
        <rFont val="Arial"/>
        <family val="2"/>
      </rPr>
      <t>3</t>
    </r>
    <r>
      <rPr>
        <sz val="10"/>
        <rFont val="Arial"/>
        <family val="2"/>
      </rPr>
      <t>,           HHV of NG is 1,000 Btu/scf.                                   Thermal Efficiency of engine is 0.35.                      Scf/hr= Bhp* ((2,542.5/(1,000*0.35) 1E</t>
    </r>
    <r>
      <rPr>
        <vertAlign val="superscript"/>
        <sz val="10"/>
        <rFont val="Arial"/>
        <family val="2"/>
      </rPr>
      <t>6</t>
    </r>
    <r>
      <rPr>
        <sz val="10"/>
        <rFont val="Arial"/>
        <family val="2"/>
      </rPr>
      <t xml:space="preserve"> scf=1 MMscf</t>
    </r>
  </si>
  <si>
    <t>Use this spreadsheet for Natural Gas-Fired Internal Combustion 4 Stroke Lean Burn (4SLB) Engine. Entries required in yellow areas, output in gray areas.</t>
  </si>
  <si>
    <r>
      <t>*Conversion factor for HP to Btu/hr is 2.5425E</t>
    </r>
    <r>
      <rPr>
        <vertAlign val="superscript"/>
        <sz val="10"/>
        <rFont val="Arial"/>
        <family val="2"/>
      </rPr>
      <t>3</t>
    </r>
    <r>
      <rPr>
        <sz val="10"/>
        <rFont val="Arial"/>
        <family val="2"/>
      </rPr>
      <t>,           HHV of NG is 1,000 Btu/scf.                                    Thermal Efficiency of engine is 0.35.                     Scf/hr= Bhp* ((2,542.5/(1,000*0.35) 1E</t>
    </r>
    <r>
      <rPr>
        <vertAlign val="superscript"/>
        <sz val="10"/>
        <rFont val="Arial"/>
        <family val="2"/>
      </rPr>
      <t>6</t>
    </r>
    <r>
      <rPr>
        <sz val="10"/>
        <rFont val="Arial"/>
        <family val="2"/>
      </rPr>
      <t xml:space="preserve"> scf=1 MMscf</t>
    </r>
  </si>
  <si>
    <t>Use this spreadsheet for Natural Gas-Fired Internal Combustion 2 Stroke Lean Burn (2SLB) Engine. Entries required in yellow areas, output in gray areas.</t>
  </si>
  <si>
    <t>Pollutants required for toxic reporting. Current as of update date</t>
  </si>
  <si>
    <t>Use this spreadsheet for Natural Gas-Fired  4 Stroke Rich Burn (4SRB) Internal Combustion Engine. Entries required in yellow areas, output in gray areas.</t>
  </si>
  <si>
    <t>Use this spreadsheet for Natural Gas-Fired  4 Stroke Rich Burn (4SRB) Internal Combustion Engine with NSCR catalyst. Entries required in yellow areas, output in gray areas.</t>
  </si>
  <si>
    <t>Use this spreadsheet for Natural Gas-Fired Internal Combustion 4 Stroke Lean Burn (4SLB) Engine with an Oxidation Catalyst (OC). Entries required in yellow areas, output in gray areas.</t>
  </si>
  <si>
    <t>Isobutyraldehyde</t>
  </si>
  <si>
    <t>Ethyl Chloride (Chloroethane)</t>
  </si>
  <si>
    <t>1,2,4-Trimethylbenzene</t>
  </si>
  <si>
    <t>Ethylene dichloride (EDC)</t>
  </si>
  <si>
    <t>Hexane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</si>
</sst>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
    <numFmt numFmtId="173" formatCode="#,##0.0"/>
    <numFmt numFmtId="174" formatCode="0.0000E+00"/>
    <numFmt numFmtId="175" formatCode="0.00000E+00"/>
    <numFmt numFmtId="176" formatCode="0.000E+00"/>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vertAlign val="superscript"/>
      <sz val="10"/>
      <name val="Arial"/>
      <family val="2"/>
    </font>
    <font>
      <sz val="9"/>
      <name val="Tahoma"/>
      <family val="2"/>
    </font>
    <font>
      <b/>
      <sz val="9"/>
      <name val="Tahoma"/>
      <family val="2"/>
    </font>
    <font>
      <sz val="18"/>
      <name val="Arial"/>
      <family val="2"/>
    </font>
    <font>
      <sz val="12"/>
      <name val="Tahoma"/>
      <family val="2"/>
    </font>
    <font>
      <b/>
      <sz val="12"/>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C0C0C0"/>
        <bgColor indexed="64"/>
      </patternFill>
    </fill>
    <fill>
      <patternFill patternType="solid">
        <fgColor rgb="FFB2B2B2"/>
        <bgColor indexed="64"/>
      </patternFill>
    </fill>
    <fill>
      <patternFill patternType="solid">
        <fgColor theme="0" tint="-0.24993999302387238"/>
        <bgColor indexed="64"/>
      </patternFill>
    </fill>
    <fill>
      <patternFill patternType="solid">
        <fgColor rgb="FF0070C0"/>
        <bgColor indexed="64"/>
      </patternFill>
    </fill>
    <fill>
      <patternFill patternType="solid">
        <fgColor rgb="FF00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medium"/>
      <top style="double"/>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color indexed="63"/>
      </left>
      <right style="medium"/>
      <top style="thin"/>
      <bottom>
        <color indexed="63"/>
      </bottom>
    </border>
    <border>
      <left style="thin"/>
      <right style="medium"/>
      <top style="thin"/>
      <bottom style="thin"/>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Alignment="1">
      <alignment horizontal="center"/>
    </xf>
    <xf numFmtId="0" fontId="4" fillId="0" borderId="17" xfId="0" applyFont="1" applyBorder="1" applyAlignment="1">
      <alignment/>
    </xf>
    <xf numFmtId="0" fontId="4" fillId="0" borderId="18" xfId="0" applyFont="1" applyBorder="1" applyAlignment="1">
      <alignment/>
    </xf>
    <xf numFmtId="0" fontId="0" fillId="0" borderId="19" xfId="0" applyBorder="1" applyAlignment="1">
      <alignment/>
    </xf>
    <xf numFmtId="0" fontId="3" fillId="0" borderId="0" xfId="0" applyFont="1" applyBorder="1" applyAlignment="1">
      <alignment wrapText="1"/>
    </xf>
    <xf numFmtId="0" fontId="3" fillId="0" borderId="20" xfId="0" applyFont="1" applyBorder="1" applyAlignment="1">
      <alignment wrapText="1"/>
    </xf>
    <xf numFmtId="0" fontId="3"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3" fillId="0" borderId="22" xfId="0" applyFont="1" applyBorder="1" applyAlignment="1">
      <alignment horizontal="left" wrapText="1"/>
    </xf>
    <xf numFmtId="0" fontId="0" fillId="33" borderId="0" xfId="0" applyFill="1" applyBorder="1" applyAlignment="1">
      <alignment/>
    </xf>
    <xf numFmtId="0" fontId="0" fillId="33" borderId="13" xfId="0" applyFill="1" applyBorder="1" applyAlignment="1">
      <alignment/>
    </xf>
    <xf numFmtId="0" fontId="3" fillId="0" borderId="23" xfId="0" applyFont="1" applyBorder="1" applyAlignment="1">
      <alignment/>
    </xf>
    <xf numFmtId="0" fontId="3" fillId="0" borderId="17" xfId="0" applyFont="1" applyBorder="1" applyAlignment="1">
      <alignment horizontal="center" vertical="center"/>
    </xf>
    <xf numFmtId="0" fontId="5"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16" xfId="0" applyNumberFormat="1" applyBorder="1" applyAlignment="1">
      <alignment horizontal="center"/>
    </xf>
    <xf numFmtId="11" fontId="0" fillId="34" borderId="16"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0" fontId="3" fillId="0" borderId="11" xfId="0" applyFont="1" applyBorder="1" applyAlignment="1">
      <alignment horizontal="left" wrapText="1"/>
    </xf>
    <xf numFmtId="0" fontId="0" fillId="0" borderId="24" xfId="0" applyFont="1" applyFill="1" applyBorder="1" applyAlignment="1">
      <alignment/>
    </xf>
    <xf numFmtId="11" fontId="0" fillId="34" borderId="10" xfId="0" applyNumberFormat="1" applyFill="1" applyBorder="1" applyAlignment="1">
      <alignment horizontal="center"/>
    </xf>
    <xf numFmtId="11" fontId="0" fillId="34" borderId="25" xfId="0" applyNumberFormat="1" applyFill="1" applyBorder="1" applyAlignment="1">
      <alignment horizontal="center"/>
    </xf>
    <xf numFmtId="11" fontId="0" fillId="34" borderId="10" xfId="0" applyNumberFormat="1" applyFill="1" applyBorder="1" applyAlignment="1">
      <alignment horizontal="center" wrapText="1"/>
    </xf>
    <xf numFmtId="11" fontId="0" fillId="0" borderId="0" xfId="0" applyNumberFormat="1" applyFont="1" applyBorder="1" applyAlignment="1">
      <alignment horizontal="center" wrapText="1"/>
    </xf>
    <xf numFmtId="11" fontId="0" fillId="34" borderId="0" xfId="0" applyNumberFormat="1" applyFont="1" applyFill="1" applyBorder="1" applyAlignment="1">
      <alignment horizontal="center" wrapText="1"/>
    </xf>
    <xf numFmtId="11" fontId="0" fillId="34" borderId="0" xfId="0" applyNumberFormat="1" applyFont="1" applyFill="1" applyBorder="1" applyAlignment="1">
      <alignment horizontal="center"/>
    </xf>
    <xf numFmtId="11" fontId="0" fillId="0" borderId="0" xfId="0" applyNumberFormat="1" applyAlignment="1">
      <alignment horizontal="center"/>
    </xf>
    <xf numFmtId="0" fontId="3" fillId="35" borderId="11" xfId="0" applyFont="1" applyFill="1" applyBorder="1" applyAlignment="1">
      <alignment horizontal="left" wrapText="1"/>
    </xf>
    <xf numFmtId="0" fontId="3" fillId="35" borderId="0" xfId="0" applyFont="1" applyFill="1" applyBorder="1" applyAlignment="1">
      <alignment horizontal="center" wrapText="1"/>
    </xf>
    <xf numFmtId="0" fontId="3" fillId="35" borderId="11" xfId="0" applyFont="1" applyFill="1" applyBorder="1" applyAlignment="1">
      <alignment wrapText="1"/>
    </xf>
    <xf numFmtId="0" fontId="3" fillId="0" borderId="11" xfId="0" applyFont="1" applyFill="1" applyBorder="1" applyAlignment="1">
      <alignment horizontal="left" wrapText="1"/>
    </xf>
    <xf numFmtId="0" fontId="3" fillId="0" borderId="0" xfId="0" applyFont="1" applyFill="1" applyBorder="1" applyAlignment="1">
      <alignment horizontal="center" wrapText="1"/>
    </xf>
    <xf numFmtId="11" fontId="0" fillId="33" borderId="24" xfId="0" applyNumberFormat="1" applyFill="1" applyBorder="1" applyAlignment="1">
      <alignment horizontal="center"/>
    </xf>
    <xf numFmtId="0" fontId="3" fillId="35" borderId="11" xfId="0" applyFont="1" applyFill="1" applyBorder="1" applyAlignment="1">
      <alignment vertical="center" wrapText="1"/>
    </xf>
    <xf numFmtId="0" fontId="0" fillId="0" borderId="24" xfId="0" applyFont="1" applyBorder="1" applyAlignment="1">
      <alignment/>
    </xf>
    <xf numFmtId="0" fontId="0" fillId="0" borderId="23" xfId="0" applyFont="1" applyBorder="1" applyAlignment="1">
      <alignment horizontal="center" wrapText="1"/>
    </xf>
    <xf numFmtId="172" fontId="0" fillId="33" borderId="17" xfId="0" applyNumberFormat="1" applyFill="1" applyBorder="1" applyAlignment="1">
      <alignment horizontal="center"/>
    </xf>
    <xf numFmtId="0" fontId="0" fillId="33" borderId="24" xfId="0" applyNumberFormat="1" applyFont="1" applyFill="1" applyBorder="1" applyAlignment="1">
      <alignment horizontal="center"/>
    </xf>
    <xf numFmtId="0" fontId="0" fillId="0" borderId="26" xfId="0" applyBorder="1" applyAlignment="1">
      <alignment horizontal="center" vertical="center"/>
    </xf>
    <xf numFmtId="176" fontId="0" fillId="0" borderId="26" xfId="0" applyNumberFormat="1" applyBorder="1" applyAlignment="1">
      <alignment/>
    </xf>
    <xf numFmtId="176" fontId="0" fillId="0" borderId="26" xfId="0" applyNumberFormat="1" applyBorder="1" applyAlignment="1">
      <alignment horizontal="center" vertical="center"/>
    </xf>
    <xf numFmtId="0" fontId="5" fillId="0" borderId="0" xfId="57" applyFont="1">
      <alignment/>
      <protection/>
    </xf>
    <xf numFmtId="0" fontId="0" fillId="0" borderId="0" xfId="57">
      <alignment/>
      <protection/>
    </xf>
    <xf numFmtId="0" fontId="3" fillId="0" borderId="17" xfId="57" applyFont="1" applyBorder="1" applyAlignment="1">
      <alignment horizontal="center" vertical="center"/>
      <protection/>
    </xf>
    <xf numFmtId="0" fontId="4" fillId="0" borderId="17" xfId="57" applyFont="1" applyBorder="1">
      <alignment/>
      <protection/>
    </xf>
    <xf numFmtId="0" fontId="4" fillId="0" borderId="18" xfId="57" applyFont="1" applyBorder="1">
      <alignment/>
      <protection/>
    </xf>
    <xf numFmtId="0" fontId="0" fillId="0" borderId="19" xfId="57" applyBorder="1">
      <alignment/>
      <protection/>
    </xf>
    <xf numFmtId="0" fontId="0" fillId="0" borderId="0" xfId="57" applyBorder="1">
      <alignment/>
      <protection/>
    </xf>
    <xf numFmtId="0" fontId="0" fillId="0" borderId="10" xfId="57" applyBorder="1">
      <alignment/>
      <protection/>
    </xf>
    <xf numFmtId="0" fontId="3" fillId="0" borderId="11" xfId="57" applyFont="1" applyBorder="1">
      <alignment/>
      <protection/>
    </xf>
    <xf numFmtId="0" fontId="0" fillId="33" borderId="0" xfId="57" applyFill="1" applyBorder="1">
      <alignment/>
      <protection/>
    </xf>
    <xf numFmtId="0" fontId="3" fillId="0" borderId="12" xfId="57" applyFont="1" applyBorder="1">
      <alignment/>
      <protection/>
    </xf>
    <xf numFmtId="0" fontId="0" fillId="33" borderId="13" xfId="57" applyFill="1" applyBorder="1">
      <alignment/>
      <protection/>
    </xf>
    <xf numFmtId="0" fontId="0" fillId="0" borderId="13" xfId="57" applyBorder="1">
      <alignment/>
      <protection/>
    </xf>
    <xf numFmtId="0" fontId="0" fillId="0" borderId="14" xfId="57" applyBorder="1">
      <alignment/>
      <protection/>
    </xf>
    <xf numFmtId="0" fontId="3" fillId="0" borderId="23" xfId="57" applyFont="1" applyBorder="1">
      <alignment/>
      <protection/>
    </xf>
    <xf numFmtId="0" fontId="0" fillId="0" borderId="23" xfId="57" applyFont="1" applyBorder="1" applyAlignment="1">
      <alignment horizontal="center" wrapText="1"/>
      <protection/>
    </xf>
    <xf numFmtId="0" fontId="0" fillId="0" borderId="24" xfId="57" applyFont="1" applyBorder="1">
      <alignment/>
      <protection/>
    </xf>
    <xf numFmtId="11" fontId="0" fillId="33" borderId="24" xfId="57" applyNumberFormat="1" applyFill="1" applyBorder="1" applyAlignment="1">
      <alignment horizontal="center"/>
      <protection/>
    </xf>
    <xf numFmtId="172" fontId="0" fillId="33" borderId="17" xfId="57" applyNumberFormat="1" applyFill="1" applyBorder="1" applyAlignment="1">
      <alignment horizontal="center"/>
      <protection/>
    </xf>
    <xf numFmtId="0" fontId="0" fillId="33" borderId="24" xfId="57" applyNumberFormat="1" applyFill="1" applyBorder="1" applyAlignment="1">
      <alignment horizontal="center"/>
      <protection/>
    </xf>
    <xf numFmtId="0" fontId="0" fillId="0" borderId="0" xfId="57" applyNumberFormat="1" applyFill="1" applyBorder="1" applyAlignment="1">
      <alignment horizontal="center"/>
      <protection/>
    </xf>
    <xf numFmtId="0" fontId="0" fillId="0" borderId="0" xfId="57" applyFill="1" applyBorder="1">
      <alignment/>
      <protection/>
    </xf>
    <xf numFmtId="11" fontId="0" fillId="0" borderId="0" xfId="57" applyNumberFormat="1" applyFill="1" applyBorder="1">
      <alignment/>
      <protection/>
    </xf>
    <xf numFmtId="0" fontId="3" fillId="0" borderId="22" xfId="57" applyFont="1" applyBorder="1" applyAlignment="1">
      <alignment horizontal="left" wrapText="1"/>
      <protection/>
    </xf>
    <xf numFmtId="0" fontId="3" fillId="0" borderId="21" xfId="57" applyFont="1" applyBorder="1" applyAlignment="1">
      <alignment horizontal="center" wrapText="1"/>
      <protection/>
    </xf>
    <xf numFmtId="11" fontId="0" fillId="0" borderId="0" xfId="57" applyNumberFormat="1" applyFont="1" applyBorder="1" applyAlignment="1">
      <alignment horizontal="center" wrapText="1"/>
      <protection/>
    </xf>
    <xf numFmtId="11" fontId="0" fillId="34" borderId="0" xfId="57" applyNumberFormat="1" applyFont="1" applyFill="1" applyBorder="1" applyAlignment="1">
      <alignment horizontal="center" wrapText="1"/>
      <protection/>
    </xf>
    <xf numFmtId="11" fontId="0" fillId="34" borderId="10" xfId="57" applyNumberFormat="1" applyFill="1" applyBorder="1" applyAlignment="1">
      <alignment horizontal="center" wrapText="1"/>
      <protection/>
    </xf>
    <xf numFmtId="0" fontId="3" fillId="0" borderId="11" xfId="57" applyFont="1" applyBorder="1" applyAlignment="1">
      <alignment horizontal="left" wrapText="1"/>
      <protection/>
    </xf>
    <xf numFmtId="0" fontId="3" fillId="0" borderId="0" xfId="57" applyFont="1" applyBorder="1" applyAlignment="1">
      <alignment horizontal="center" wrapText="1"/>
      <protection/>
    </xf>
    <xf numFmtId="0" fontId="3" fillId="35" borderId="11" xfId="57" applyFont="1" applyFill="1" applyBorder="1" applyAlignment="1">
      <alignment horizontal="left" wrapText="1"/>
      <protection/>
    </xf>
    <xf numFmtId="0" fontId="3" fillId="35" borderId="0" xfId="57" applyFont="1" applyFill="1" applyBorder="1" applyAlignment="1">
      <alignment horizontal="center" wrapText="1"/>
      <protection/>
    </xf>
    <xf numFmtId="11" fontId="0" fillId="0" borderId="0" xfId="57" applyNumberFormat="1" applyAlignment="1">
      <alignment horizontal="center"/>
      <protection/>
    </xf>
    <xf numFmtId="0" fontId="3" fillId="0" borderId="0" xfId="57" applyFont="1">
      <alignment/>
      <protection/>
    </xf>
    <xf numFmtId="0" fontId="3" fillId="0" borderId="0" xfId="57" applyFont="1" applyAlignment="1">
      <alignment horizontal="center"/>
      <protection/>
    </xf>
    <xf numFmtId="0" fontId="3" fillId="35" borderId="11" xfId="57" applyFont="1" applyFill="1" applyBorder="1" applyAlignment="1">
      <alignment wrapText="1"/>
      <protection/>
    </xf>
    <xf numFmtId="0" fontId="3" fillId="0" borderId="11" xfId="57" applyFont="1" applyBorder="1" applyAlignment="1">
      <alignment wrapText="1"/>
      <protection/>
    </xf>
    <xf numFmtId="11" fontId="0" fillId="0" borderId="0" xfId="57" applyNumberFormat="1" applyBorder="1" applyAlignment="1">
      <alignment horizontal="center"/>
      <protection/>
    </xf>
    <xf numFmtId="11" fontId="0" fillId="34" borderId="0" xfId="57" applyNumberFormat="1" applyFont="1" applyFill="1" applyBorder="1" applyAlignment="1">
      <alignment horizontal="center"/>
      <protection/>
    </xf>
    <xf numFmtId="11" fontId="0" fillId="34" borderId="10" xfId="57" applyNumberFormat="1" applyFill="1" applyBorder="1" applyAlignment="1">
      <alignment horizontal="center"/>
      <protection/>
    </xf>
    <xf numFmtId="11" fontId="0" fillId="34" borderId="0" xfId="57" applyNumberFormat="1" applyFill="1" applyBorder="1" applyAlignment="1">
      <alignment horizontal="center"/>
      <protection/>
    </xf>
    <xf numFmtId="11" fontId="0" fillId="0" borderId="0" xfId="57" applyNumberFormat="1" applyFont="1" applyFill="1" applyBorder="1" applyAlignment="1">
      <alignment horizontal="center"/>
      <protection/>
    </xf>
    <xf numFmtId="0" fontId="3" fillId="0" borderId="0" xfId="57" applyFont="1" applyBorder="1" applyAlignment="1">
      <alignment wrapText="1"/>
      <protection/>
    </xf>
    <xf numFmtId="11" fontId="0" fillId="34" borderId="16" xfId="57" applyNumberFormat="1" applyFill="1" applyBorder="1" applyAlignment="1">
      <alignment horizontal="center"/>
      <protection/>
    </xf>
    <xf numFmtId="11" fontId="0" fillId="34" borderId="25" xfId="57" applyNumberFormat="1" applyFill="1" applyBorder="1" applyAlignment="1">
      <alignment horizontal="center"/>
      <protection/>
    </xf>
    <xf numFmtId="0" fontId="3" fillId="0" borderId="20" xfId="57" applyFont="1" applyBorder="1" applyAlignment="1">
      <alignment wrapText="1"/>
      <protection/>
    </xf>
    <xf numFmtId="11" fontId="0" fillId="0" borderId="21" xfId="57" applyNumberFormat="1" applyBorder="1">
      <alignment/>
      <protection/>
    </xf>
    <xf numFmtId="0" fontId="0" fillId="0" borderId="21" xfId="57" applyBorder="1">
      <alignment/>
      <protection/>
    </xf>
    <xf numFmtId="0" fontId="0" fillId="0" borderId="0" xfId="57" applyAlignment="1">
      <alignment horizontal="center"/>
      <protection/>
    </xf>
    <xf numFmtId="0" fontId="0" fillId="33" borderId="24" xfId="57" applyNumberFormat="1" applyFill="1" applyBorder="1" applyAlignment="1">
      <alignment horizontal="center" vertical="center"/>
      <protection/>
    </xf>
    <xf numFmtId="0" fontId="3" fillId="0" borderId="0" xfId="0" applyFont="1" applyAlignment="1">
      <alignment/>
    </xf>
    <xf numFmtId="0" fontId="3" fillId="0" borderId="0" xfId="0" applyFont="1" applyAlignment="1">
      <alignment horizontal="center"/>
    </xf>
    <xf numFmtId="11" fontId="0" fillId="0" borderId="16" xfId="0" applyNumberFormat="1" applyFont="1" applyFill="1" applyBorder="1" applyAlignment="1">
      <alignment horizontal="center"/>
    </xf>
    <xf numFmtId="11" fontId="0" fillId="36" borderId="0" xfId="0" applyNumberFormat="1" applyFont="1" applyFill="1" applyBorder="1" applyAlignment="1">
      <alignment horizontal="center"/>
    </xf>
    <xf numFmtId="11" fontId="0" fillId="36" borderId="16" xfId="0" applyNumberFormat="1" applyFont="1" applyFill="1" applyBorder="1" applyAlignment="1">
      <alignment horizontal="center"/>
    </xf>
    <xf numFmtId="2" fontId="0" fillId="37" borderId="19" xfId="57" applyNumberFormat="1" applyFill="1" applyBorder="1" applyAlignment="1">
      <alignment horizontal="center"/>
      <protection/>
    </xf>
    <xf numFmtId="11" fontId="0" fillId="34" borderId="27" xfId="57" applyNumberFormat="1" applyFont="1" applyFill="1" applyBorder="1" applyAlignment="1">
      <alignment horizontal="center" wrapText="1"/>
      <protection/>
    </xf>
    <xf numFmtId="2" fontId="0" fillId="37" borderId="19" xfId="0" applyNumberFormat="1" applyFill="1" applyBorder="1" applyAlignment="1">
      <alignment horizontal="center"/>
    </xf>
    <xf numFmtId="0" fontId="0" fillId="0" borderId="24" xfId="57" applyNumberFormat="1" applyFill="1" applyBorder="1" applyAlignment="1">
      <alignment horizontal="center"/>
      <protection/>
    </xf>
    <xf numFmtId="2" fontId="0" fillId="0" borderId="19" xfId="57" applyNumberFormat="1" applyFill="1" applyBorder="1" applyAlignment="1">
      <alignment horizontal="center"/>
      <protection/>
    </xf>
    <xf numFmtId="0" fontId="0" fillId="0" borderId="24" xfId="57" applyNumberFormat="1" applyFill="1" applyBorder="1" applyAlignment="1">
      <alignment horizontal="center" vertical="center"/>
      <protection/>
    </xf>
    <xf numFmtId="0" fontId="0" fillId="0" borderId="26" xfId="57" applyFont="1" applyBorder="1" applyAlignment="1">
      <alignment horizontal="center" wrapText="1"/>
      <protection/>
    </xf>
    <xf numFmtId="0" fontId="0" fillId="0" borderId="28" xfId="57" applyFont="1" applyBorder="1" applyAlignment="1">
      <alignment horizontal="center" vertical="center" wrapText="1"/>
      <protection/>
    </xf>
    <xf numFmtId="0" fontId="0" fillId="0" borderId="29" xfId="57" applyBorder="1">
      <alignment/>
      <protection/>
    </xf>
    <xf numFmtId="0" fontId="0" fillId="0" borderId="30" xfId="57" applyBorder="1" applyAlignment="1">
      <alignment horizontal="center"/>
      <protection/>
    </xf>
    <xf numFmtId="173" fontId="0" fillId="33" borderId="31" xfId="57" applyNumberFormat="1" applyFill="1" applyBorder="1" applyAlignment="1">
      <alignment horizontal="center"/>
      <protection/>
    </xf>
    <xf numFmtId="176" fontId="0" fillId="34" borderId="26" xfId="57" applyNumberFormat="1" applyFill="1" applyBorder="1" applyAlignment="1">
      <alignment horizontal="center"/>
      <protection/>
    </xf>
    <xf numFmtId="176" fontId="0" fillId="38" borderId="28" xfId="57" applyNumberFormat="1" applyFill="1" applyBorder="1" applyAlignment="1">
      <alignment horizontal="center"/>
      <protection/>
    </xf>
    <xf numFmtId="176" fontId="0" fillId="38" borderId="28" xfId="57" applyNumberFormat="1" applyFill="1" applyBorder="1" applyAlignment="1">
      <alignment horizontal="center"/>
      <protection/>
    </xf>
    <xf numFmtId="176" fontId="0" fillId="38" borderId="28" xfId="57" applyNumberFormat="1" applyFill="1" applyBorder="1" applyAlignment="1">
      <alignment horizontal="center"/>
      <protection/>
    </xf>
    <xf numFmtId="11" fontId="48" fillId="0" borderId="0" xfId="0" applyNumberFormat="1" applyFont="1" applyFill="1" applyBorder="1" applyAlignment="1">
      <alignment horizontal="center"/>
    </xf>
    <xf numFmtId="11" fontId="49" fillId="0" borderId="0" xfId="0" applyNumberFormat="1" applyFont="1" applyFill="1" applyBorder="1" applyAlignment="1">
      <alignment horizontal="center"/>
    </xf>
    <xf numFmtId="0" fontId="0" fillId="39" borderId="0" xfId="0" applyFill="1" applyAlignment="1">
      <alignment/>
    </xf>
    <xf numFmtId="0" fontId="3" fillId="39" borderId="0" xfId="0" applyFont="1" applyFill="1" applyBorder="1" applyAlignment="1">
      <alignment wrapText="1"/>
    </xf>
    <xf numFmtId="0" fontId="3" fillId="39" borderId="0" xfId="0" applyFont="1" applyFill="1" applyBorder="1" applyAlignment="1">
      <alignment horizontal="center" wrapText="1"/>
    </xf>
    <xf numFmtId="11" fontId="0" fillId="39" borderId="0" xfId="0" applyNumberFormat="1" applyFill="1" applyBorder="1" applyAlignment="1">
      <alignment/>
    </xf>
    <xf numFmtId="0" fontId="0" fillId="39" borderId="0" xfId="0" applyFill="1" applyBorder="1" applyAlignment="1">
      <alignment/>
    </xf>
    <xf numFmtId="0" fontId="0" fillId="39" borderId="0" xfId="0" applyFill="1" applyBorder="1" applyAlignment="1">
      <alignment horizontal="center" vertical="center" wrapText="1"/>
    </xf>
    <xf numFmtId="0" fontId="0" fillId="39" borderId="0" xfId="0" applyFill="1" applyBorder="1" applyAlignment="1">
      <alignment horizontal="center" vertical="center"/>
    </xf>
    <xf numFmtId="0" fontId="0" fillId="39" borderId="32" xfId="0" applyFont="1" applyFill="1" applyBorder="1" applyAlignment="1">
      <alignment/>
    </xf>
    <xf numFmtId="0" fontId="0" fillId="39" borderId="0" xfId="0" applyFont="1" applyFill="1" applyBorder="1" applyAlignment="1">
      <alignment/>
    </xf>
    <xf numFmtId="0" fontId="0" fillId="39" borderId="32" xfId="0" applyFill="1" applyBorder="1" applyAlignment="1">
      <alignment/>
    </xf>
    <xf numFmtId="0" fontId="0" fillId="39" borderId="0" xfId="0" applyFill="1" applyAlignment="1">
      <alignment horizontal="center"/>
    </xf>
    <xf numFmtId="0" fontId="0" fillId="39" borderId="0" xfId="57" applyFill="1">
      <alignment/>
      <protection/>
    </xf>
    <xf numFmtId="0" fontId="0" fillId="39" borderId="0" xfId="57" applyFill="1" applyBorder="1">
      <alignment/>
      <protection/>
    </xf>
    <xf numFmtId="0" fontId="0" fillId="39" borderId="0" xfId="57" applyFill="1" applyBorder="1" applyAlignment="1">
      <alignment horizontal="center" vertical="center" wrapText="1"/>
      <protection/>
    </xf>
    <xf numFmtId="0" fontId="0" fillId="39" borderId="0" xfId="57" applyFill="1" applyBorder="1" applyAlignment="1">
      <alignment horizontal="center" vertical="center"/>
      <protection/>
    </xf>
    <xf numFmtId="0" fontId="3" fillId="39" borderId="0" xfId="57" applyFont="1" applyFill="1" applyBorder="1" applyAlignment="1">
      <alignment wrapText="1"/>
      <protection/>
    </xf>
    <xf numFmtId="0" fontId="3" fillId="39" borderId="0" xfId="57" applyFont="1" applyFill="1" applyBorder="1" applyAlignment="1">
      <alignment horizontal="center" wrapText="1"/>
      <protection/>
    </xf>
    <xf numFmtId="11" fontId="0" fillId="39" borderId="0" xfId="57" applyNumberFormat="1" applyFill="1" applyBorder="1">
      <alignment/>
      <protection/>
    </xf>
    <xf numFmtId="0" fontId="0" fillId="39" borderId="32" xfId="57" applyFill="1" applyBorder="1">
      <alignment/>
      <protection/>
    </xf>
    <xf numFmtId="0" fontId="0" fillId="39" borderId="32" xfId="57" applyFont="1" applyFill="1" applyBorder="1" applyAlignment="1">
      <alignment/>
      <protection/>
    </xf>
    <xf numFmtId="0" fontId="0" fillId="39" borderId="0" xfId="57" applyFont="1" applyFill="1" applyBorder="1" applyAlignment="1">
      <alignment/>
      <protection/>
    </xf>
    <xf numFmtId="0" fontId="0" fillId="39" borderId="0" xfId="57" applyFill="1" applyAlignment="1">
      <alignment horizontal="center"/>
      <protection/>
    </xf>
    <xf numFmtId="0" fontId="0" fillId="39" borderId="21" xfId="57" applyFill="1" applyBorder="1">
      <alignment/>
      <protection/>
    </xf>
    <xf numFmtId="0" fontId="0" fillId="39" borderId="0" xfId="0" applyFont="1" applyFill="1" applyBorder="1" applyAlignment="1">
      <alignment horizontal="center" vertical="center" wrapText="1"/>
    </xf>
    <xf numFmtId="0" fontId="0" fillId="39" borderId="0" xfId="0" applyFill="1" applyBorder="1" applyAlignment="1">
      <alignment wrapText="1"/>
    </xf>
    <xf numFmtId="176" fontId="0" fillId="39" borderId="0" xfId="0" applyNumberFormat="1" applyFill="1" applyBorder="1" applyAlignment="1">
      <alignment/>
    </xf>
    <xf numFmtId="176" fontId="0" fillId="39" borderId="0" xfId="0" applyNumberFormat="1" applyFill="1" applyBorder="1" applyAlignment="1">
      <alignment horizontal="center" vertical="center"/>
    </xf>
    <xf numFmtId="0" fontId="0" fillId="39" borderId="32" xfId="57" applyFont="1" applyFill="1" applyBorder="1" applyAlignment="1">
      <alignment vertical="center"/>
      <protection/>
    </xf>
    <xf numFmtId="0" fontId="0" fillId="39" borderId="0" xfId="57" applyFont="1" applyFill="1" applyBorder="1" applyAlignment="1">
      <alignment vertical="center"/>
      <protection/>
    </xf>
    <xf numFmtId="0" fontId="0" fillId="39" borderId="0" xfId="0" applyFont="1" applyFill="1" applyBorder="1" applyAlignment="1">
      <alignment vertical="center"/>
    </xf>
    <xf numFmtId="0" fontId="3" fillId="40" borderId="11" xfId="0" applyFont="1" applyFill="1" applyBorder="1" applyAlignment="1">
      <alignment horizontal="left" wrapText="1"/>
    </xf>
    <xf numFmtId="0" fontId="3" fillId="40" borderId="0" xfId="0" applyFont="1" applyFill="1" applyBorder="1" applyAlignment="1">
      <alignment horizontal="center" wrapText="1"/>
    </xf>
    <xf numFmtId="0" fontId="3" fillId="40" borderId="11" xfId="0" applyFont="1" applyFill="1" applyBorder="1" applyAlignment="1">
      <alignment wrapText="1"/>
    </xf>
    <xf numFmtId="11" fontId="0" fillId="39" borderId="0" xfId="57" applyNumberFormat="1" applyFill="1">
      <alignment/>
      <protection/>
    </xf>
    <xf numFmtId="11" fontId="0" fillId="0" borderId="0" xfId="0" applyNumberFormat="1" applyFont="1" applyBorder="1" applyAlignment="1">
      <alignment horizontal="center"/>
    </xf>
    <xf numFmtId="11" fontId="0" fillId="0" borderId="0" xfId="57" applyNumberFormat="1" applyFont="1" applyBorder="1" applyAlignment="1">
      <alignment horizontal="center"/>
      <protection/>
    </xf>
    <xf numFmtId="0" fontId="7" fillId="0" borderId="16" xfId="0" applyFont="1" applyBorder="1" applyAlignment="1">
      <alignment horizontal="center"/>
    </xf>
    <xf numFmtId="0" fontId="7" fillId="0" borderId="16" xfId="0" applyFont="1" applyBorder="1" applyAlignment="1">
      <alignment/>
    </xf>
    <xf numFmtId="0" fontId="7" fillId="0" borderId="25" xfId="0" applyFont="1" applyBorder="1" applyAlignment="1">
      <alignment/>
    </xf>
    <xf numFmtId="0" fontId="3"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0" fillId="0" borderId="34" xfId="0" applyBorder="1" applyAlignment="1">
      <alignment horizontal="center" wrapText="1"/>
    </xf>
    <xf numFmtId="0" fontId="0" fillId="0" borderId="35" xfId="0"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0" fillId="0" borderId="33" xfId="0" applyFont="1" applyBorder="1" applyAlignment="1">
      <alignment horizontal="center" vertical="center" wrapText="1"/>
    </xf>
    <xf numFmtId="0" fontId="0" fillId="0" borderId="35" xfId="0" applyBorder="1" applyAlignment="1">
      <alignment horizontal="center" vertical="center" wrapText="1"/>
    </xf>
    <xf numFmtId="0" fontId="5" fillId="0" borderId="36" xfId="0" applyFont="1" applyBorder="1" applyAlignment="1">
      <alignment horizontal="center" wrapText="1"/>
    </xf>
    <xf numFmtId="0" fontId="5" fillId="0" borderId="37" xfId="0" applyFont="1" applyBorder="1" applyAlignment="1">
      <alignment horizontal="center"/>
    </xf>
    <xf numFmtId="0" fontId="5" fillId="0" borderId="38" xfId="0" applyFont="1" applyBorder="1" applyAlignment="1">
      <alignment horizontal="center"/>
    </xf>
    <xf numFmtId="0" fontId="0" fillId="35" borderId="18" xfId="0" applyFill="1" applyBorder="1" applyAlignment="1">
      <alignment horizontal="center"/>
    </xf>
    <xf numFmtId="0" fontId="0" fillId="0" borderId="18" xfId="0" applyBorder="1" applyAlignment="1">
      <alignment/>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9" xfId="0" applyFont="1" applyBorder="1" applyAlignment="1">
      <alignment horizontal="left" vertical="center" wrapText="1"/>
    </xf>
    <xf numFmtId="0" fontId="0" fillId="0" borderId="40" xfId="0" applyBorder="1" applyAlignment="1">
      <alignment horizontal="left"/>
    </xf>
    <xf numFmtId="0" fontId="0" fillId="0" borderId="41"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25" xfId="0" applyBorder="1" applyAlignment="1">
      <alignment horizontal="left"/>
    </xf>
    <xf numFmtId="171" fontId="0" fillId="35" borderId="18" xfId="0" applyNumberFormat="1" applyFill="1" applyBorder="1" applyAlignment="1">
      <alignment horizontal="center"/>
    </xf>
    <xf numFmtId="0" fontId="11" fillId="0" borderId="17" xfId="57" applyFont="1" applyBorder="1" applyAlignment="1">
      <alignment horizontal="center" wrapText="1"/>
      <protection/>
    </xf>
    <xf numFmtId="0" fontId="11" fillId="0" borderId="18" xfId="57" applyFont="1" applyBorder="1" applyAlignment="1">
      <alignment horizontal="center" wrapText="1"/>
      <protection/>
    </xf>
    <xf numFmtId="0" fontId="11" fillId="0" borderId="19" xfId="57" applyFont="1" applyBorder="1" applyAlignment="1">
      <alignment horizontal="center" wrapText="1"/>
      <protection/>
    </xf>
    <xf numFmtId="0" fontId="0" fillId="0" borderId="39" xfId="57" applyFont="1" applyBorder="1" applyAlignment="1">
      <alignment horizontal="center" vertical="center" wrapText="1"/>
      <protection/>
    </xf>
    <xf numFmtId="0" fontId="0" fillId="0" borderId="40" xfId="57" applyBorder="1" applyAlignment="1">
      <alignment horizontal="center" vertical="center" wrapText="1"/>
      <protection/>
    </xf>
    <xf numFmtId="0" fontId="0" fillId="0" borderId="41" xfId="57" applyBorder="1" applyAlignment="1">
      <alignment horizontal="center" vertical="center" wrapText="1"/>
      <protection/>
    </xf>
    <xf numFmtId="0" fontId="0" fillId="0" borderId="11" xfId="57" applyBorder="1" applyAlignment="1">
      <alignment horizontal="center" vertical="center" wrapText="1"/>
      <protection/>
    </xf>
    <xf numFmtId="0" fontId="0" fillId="0" borderId="0" xfId="57" applyBorder="1" applyAlignment="1">
      <alignment horizontal="center" vertical="center" wrapText="1"/>
      <protection/>
    </xf>
    <xf numFmtId="0" fontId="0" fillId="0" borderId="10" xfId="57" applyBorder="1" applyAlignment="1">
      <alignment horizontal="center" vertical="center" wrapText="1"/>
      <protection/>
    </xf>
    <xf numFmtId="0" fontId="0" fillId="0" borderId="15" xfId="57" applyBorder="1" applyAlignment="1">
      <alignment horizontal="center" vertical="center"/>
      <protection/>
    </xf>
    <xf numFmtId="0" fontId="0" fillId="0" borderId="16" xfId="57" applyBorder="1" applyAlignment="1">
      <alignment horizontal="center" vertical="center"/>
      <protection/>
    </xf>
    <xf numFmtId="0" fontId="0" fillId="0" borderId="25" xfId="57" applyBorder="1" applyAlignment="1">
      <alignment horizontal="center" vertical="center"/>
      <protection/>
    </xf>
    <xf numFmtId="0" fontId="3" fillId="0" borderId="42" xfId="0" applyFont="1" applyFill="1"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Border="1" applyAlignment="1">
      <alignment horizontal="left" wrapText="1"/>
    </xf>
    <xf numFmtId="0" fontId="0" fillId="0" borderId="46" xfId="0" applyFont="1" applyBorder="1" applyAlignment="1">
      <alignment horizontal="left" wrapText="1"/>
    </xf>
    <xf numFmtId="0" fontId="0" fillId="35" borderId="45" xfId="0" applyFont="1" applyFill="1" applyBorder="1" applyAlignment="1">
      <alignment wrapText="1"/>
    </xf>
    <xf numFmtId="0" fontId="0" fillId="35" borderId="46" xfId="0" applyFill="1" applyBorder="1" applyAlignment="1">
      <alignment/>
    </xf>
    <xf numFmtId="0" fontId="0" fillId="35" borderId="47" xfId="0" applyFill="1" applyBorder="1" applyAlignment="1">
      <alignment/>
    </xf>
    <xf numFmtId="0" fontId="0" fillId="0" borderId="45"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7" fillId="0" borderId="16" xfId="57" applyFont="1" applyBorder="1" applyAlignment="1">
      <alignment horizontal="center"/>
      <protection/>
    </xf>
    <xf numFmtId="0" fontId="7" fillId="0" borderId="16" xfId="57" applyFont="1" applyBorder="1" applyAlignment="1">
      <alignment/>
      <protection/>
    </xf>
    <xf numFmtId="0" fontId="7" fillId="0" borderId="25" xfId="57" applyFont="1" applyBorder="1" applyAlignment="1">
      <alignment/>
      <protection/>
    </xf>
    <xf numFmtId="0" fontId="0" fillId="0" borderId="18" xfId="57" applyBorder="1" applyAlignment="1">
      <alignment horizontal="center" vertical="center" wrapText="1"/>
      <protection/>
    </xf>
    <xf numFmtId="0" fontId="0" fillId="0" borderId="18" xfId="57" applyBorder="1" applyAlignment="1">
      <alignment vertical="center" wrapText="1"/>
      <protection/>
    </xf>
    <xf numFmtId="0" fontId="0" fillId="0" borderId="19" xfId="57" applyBorder="1" applyAlignment="1">
      <alignment vertical="center" wrapText="1"/>
      <protection/>
    </xf>
    <xf numFmtId="0" fontId="0" fillId="35" borderId="18" xfId="57" applyFill="1" applyBorder="1" applyAlignment="1">
      <alignment horizontal="center"/>
      <protection/>
    </xf>
    <xf numFmtId="0" fontId="0" fillId="0" borderId="18" xfId="57" applyBorder="1" applyAlignment="1">
      <alignment/>
      <protection/>
    </xf>
    <xf numFmtId="0" fontId="5" fillId="0" borderId="36" xfId="57" applyFont="1" applyBorder="1" applyAlignment="1">
      <alignment horizontal="center" wrapText="1"/>
      <protection/>
    </xf>
    <xf numFmtId="0" fontId="5" fillId="0" borderId="37" xfId="57" applyFont="1" applyBorder="1" applyAlignment="1">
      <alignment horizontal="center"/>
      <protection/>
    </xf>
    <xf numFmtId="0" fontId="5" fillId="0" borderId="38" xfId="57" applyFont="1" applyBorder="1" applyAlignment="1">
      <alignment horizontal="center"/>
      <protection/>
    </xf>
    <xf numFmtId="0" fontId="0" fillId="0" borderId="39" xfId="57" applyFont="1" applyBorder="1" applyAlignment="1">
      <alignment horizontal="left" vertical="center" wrapText="1"/>
      <protection/>
    </xf>
    <xf numFmtId="0" fontId="0" fillId="0" borderId="40" xfId="57" applyBorder="1" applyAlignment="1">
      <alignment horizontal="left"/>
      <protection/>
    </xf>
    <xf numFmtId="0" fontId="0" fillId="0" borderId="41" xfId="57" applyBorder="1" applyAlignment="1">
      <alignment horizontal="left"/>
      <protection/>
    </xf>
    <xf numFmtId="0" fontId="0" fillId="0" borderId="11" xfId="57" applyBorder="1" applyAlignment="1">
      <alignment horizontal="left"/>
      <protection/>
    </xf>
    <xf numFmtId="0" fontId="0" fillId="0" borderId="0" xfId="57" applyBorder="1" applyAlignment="1">
      <alignment horizontal="left"/>
      <protection/>
    </xf>
    <xf numFmtId="0" fontId="0" fillId="0" borderId="10" xfId="57" applyBorder="1" applyAlignment="1">
      <alignment horizontal="left"/>
      <protection/>
    </xf>
    <xf numFmtId="0" fontId="0" fillId="0" borderId="15" xfId="57" applyBorder="1" applyAlignment="1">
      <alignment horizontal="left"/>
      <protection/>
    </xf>
    <xf numFmtId="0" fontId="0" fillId="0" borderId="16" xfId="57" applyBorder="1" applyAlignment="1">
      <alignment horizontal="left"/>
      <protection/>
    </xf>
    <xf numFmtId="0" fontId="0" fillId="0" borderId="25" xfId="57" applyBorder="1" applyAlignment="1">
      <alignment horizontal="left"/>
      <protection/>
    </xf>
    <xf numFmtId="0" fontId="0" fillId="0" borderId="45" xfId="57" applyFont="1" applyBorder="1" applyAlignment="1">
      <alignment horizontal="left" wrapText="1"/>
      <protection/>
    </xf>
    <xf numFmtId="0" fontId="0" fillId="0" borderId="46" xfId="57" applyFont="1" applyBorder="1" applyAlignment="1">
      <alignment horizontal="left" wrapText="1"/>
      <protection/>
    </xf>
    <xf numFmtId="0" fontId="3" fillId="0" borderId="33" xfId="57" applyFont="1" applyBorder="1" applyAlignment="1">
      <alignment horizontal="center" wrapText="1"/>
      <protection/>
    </xf>
    <xf numFmtId="0" fontId="0" fillId="0" borderId="34" xfId="57" applyBorder="1" applyAlignment="1">
      <alignment wrapText="1"/>
      <protection/>
    </xf>
    <xf numFmtId="0" fontId="0" fillId="0" borderId="35" xfId="57" applyBorder="1" applyAlignment="1">
      <alignment wrapText="1"/>
      <protection/>
    </xf>
    <xf numFmtId="0" fontId="0" fillId="0" borderId="34" xfId="57" applyBorder="1" applyAlignment="1">
      <alignment horizontal="center" wrapText="1"/>
      <protection/>
    </xf>
    <xf numFmtId="0" fontId="0" fillId="0" borderId="35" xfId="57" applyBorder="1" applyAlignment="1">
      <alignment horizontal="center" wrapText="1"/>
      <protection/>
    </xf>
    <xf numFmtId="0" fontId="6" fillId="0" borderId="33" xfId="57" applyFont="1" applyBorder="1" applyAlignment="1">
      <alignment horizontal="center" wrapText="1"/>
      <protection/>
    </xf>
    <xf numFmtId="0" fontId="6" fillId="0" borderId="34" xfId="57" applyFont="1" applyBorder="1" applyAlignment="1">
      <alignment horizontal="center" wrapText="1"/>
      <protection/>
    </xf>
    <xf numFmtId="0" fontId="6" fillId="0" borderId="35" xfId="57" applyFont="1" applyBorder="1" applyAlignment="1">
      <alignment horizontal="center" wrapText="1"/>
      <protection/>
    </xf>
    <xf numFmtId="0" fontId="3" fillId="0" borderId="34" xfId="57" applyFont="1" applyBorder="1" applyAlignment="1">
      <alignment horizontal="center" wrapText="1"/>
      <protection/>
    </xf>
    <xf numFmtId="0" fontId="3" fillId="0" borderId="35" xfId="57" applyFont="1" applyBorder="1" applyAlignment="1">
      <alignment horizontal="center" wrapText="1"/>
      <protection/>
    </xf>
    <xf numFmtId="0" fontId="3" fillId="0" borderId="42" xfId="57" applyFont="1" applyFill="1" applyBorder="1" applyAlignment="1">
      <alignment horizontal="center" wrapText="1"/>
      <protection/>
    </xf>
    <xf numFmtId="0" fontId="0" fillId="0" borderId="43" xfId="57" applyBorder="1" applyAlignment="1">
      <alignment horizontal="center" wrapText="1"/>
      <protection/>
    </xf>
    <xf numFmtId="0" fontId="0" fillId="0" borderId="44" xfId="57" applyBorder="1" applyAlignment="1">
      <alignment horizontal="center" wrapText="1"/>
      <protection/>
    </xf>
    <xf numFmtId="0" fontId="0" fillId="0" borderId="40" xfId="57" applyBorder="1" applyAlignment="1">
      <alignment horizontal="left" wrapText="1"/>
      <protection/>
    </xf>
    <xf numFmtId="0" fontId="0" fillId="0" borderId="41" xfId="57" applyBorder="1" applyAlignment="1">
      <alignment horizontal="left" wrapText="1"/>
      <protection/>
    </xf>
    <xf numFmtId="0" fontId="0" fillId="0" borderId="11" xfId="57" applyBorder="1" applyAlignment="1">
      <alignment horizontal="left" wrapText="1"/>
      <protection/>
    </xf>
    <xf numFmtId="0" fontId="0" fillId="0" borderId="0" xfId="57" applyAlignment="1">
      <alignment horizontal="left" wrapText="1"/>
      <protection/>
    </xf>
    <xf numFmtId="0" fontId="0" fillId="0" borderId="10" xfId="57" applyBorder="1" applyAlignment="1">
      <alignment horizontal="left" wrapText="1"/>
      <protection/>
    </xf>
    <xf numFmtId="0" fontId="0" fillId="0" borderId="15" xfId="57" applyBorder="1" applyAlignment="1">
      <alignment horizontal="left" wrapText="1"/>
      <protection/>
    </xf>
    <xf numFmtId="0" fontId="0" fillId="0" borderId="16" xfId="57" applyBorder="1" applyAlignment="1">
      <alignment horizontal="left" wrapText="1"/>
      <protection/>
    </xf>
    <xf numFmtId="0" fontId="0" fillId="0" borderId="25" xfId="57" applyBorder="1" applyAlignment="1">
      <alignment horizontal="left" wrapText="1"/>
      <protection/>
    </xf>
    <xf numFmtId="0" fontId="0" fillId="0" borderId="47" xfId="0" applyFont="1" applyBorder="1" applyAlignment="1">
      <alignment horizontal="left" wrapText="1"/>
    </xf>
    <xf numFmtId="0" fontId="7" fillId="0" borderId="16" xfId="57" applyFont="1" applyBorder="1" applyAlignment="1">
      <alignment horizontal="center" wrapText="1"/>
      <protection/>
    </xf>
    <xf numFmtId="0" fontId="7" fillId="0" borderId="16" xfId="57" applyFont="1" applyBorder="1" applyAlignment="1">
      <alignment wrapText="1"/>
      <protection/>
    </xf>
    <xf numFmtId="0" fontId="7" fillId="0" borderId="25" xfId="57" applyFont="1" applyBorder="1" applyAlignment="1">
      <alignment wrapText="1"/>
      <protection/>
    </xf>
    <xf numFmtId="0" fontId="0" fillId="35" borderId="48" xfId="0" applyFont="1" applyFill="1" applyBorder="1" applyAlignment="1">
      <alignment wrapText="1"/>
    </xf>
    <xf numFmtId="0" fontId="0" fillId="35" borderId="49" xfId="0" applyFill="1" applyBorder="1" applyAlignment="1">
      <alignment/>
    </xf>
    <xf numFmtId="0" fontId="0" fillId="35" borderId="50" xfId="0" applyFill="1" applyBorder="1" applyAlignment="1">
      <alignment/>
    </xf>
    <xf numFmtId="0" fontId="3" fillId="0" borderId="43" xfId="57" applyFont="1" applyFill="1" applyBorder="1" applyAlignment="1">
      <alignment horizontal="center" wrapText="1"/>
      <protection/>
    </xf>
    <xf numFmtId="0" fontId="0"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51" xfId="0" applyBorder="1" applyAlignment="1">
      <alignment horizontal="left" vertical="center" wrapText="1"/>
    </xf>
    <xf numFmtId="0" fontId="0" fillId="0" borderId="45" xfId="57" applyFont="1" applyBorder="1" applyAlignment="1">
      <alignment horizontal="left" vertical="center" wrapText="1"/>
      <protection/>
    </xf>
    <xf numFmtId="0" fontId="0" fillId="0" borderId="46" xfId="57" applyFont="1" applyBorder="1" applyAlignment="1">
      <alignment horizontal="left" vertical="center" wrapText="1"/>
      <protection/>
    </xf>
    <xf numFmtId="0" fontId="0" fillId="0" borderId="0" xfId="57" applyBorder="1" applyAlignment="1">
      <alignment horizontal="left" wrapText="1"/>
      <protection/>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3" fillId="40" borderId="0" xfId="0" applyFont="1" applyFill="1" applyBorder="1" applyAlignment="1">
      <alignment horizontal="left" wrapText="1"/>
    </xf>
    <xf numFmtId="0" fontId="3" fillId="0" borderId="0" xfId="57"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69"/>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1.7109375" style="11" customWidth="1"/>
    <col min="3" max="6" width="11.7109375" style="0" customWidth="1"/>
    <col min="7" max="7" width="27.00390625" style="0" customWidth="1"/>
    <col min="9" max="12" width="11.7109375" style="0" customWidth="1"/>
  </cols>
  <sheetData>
    <row r="1" spans="1:17" ht="18.75" thickBot="1">
      <c r="A1" s="25" t="s">
        <v>10</v>
      </c>
      <c r="B1" s="165" t="s">
        <v>59</v>
      </c>
      <c r="C1" s="166"/>
      <c r="D1" s="166"/>
      <c r="E1" s="166"/>
      <c r="F1" s="166"/>
      <c r="G1" s="167"/>
      <c r="H1" s="129"/>
      <c r="I1" s="129"/>
      <c r="J1" s="129"/>
      <c r="K1" s="129"/>
      <c r="L1" s="129"/>
      <c r="M1" s="129"/>
      <c r="N1" s="129"/>
      <c r="O1" s="129"/>
      <c r="P1" s="129"/>
      <c r="Q1" s="129"/>
    </row>
    <row r="2" spans="1:17" ht="30.75" customHeight="1" thickBot="1">
      <c r="A2" s="24" t="s">
        <v>6</v>
      </c>
      <c r="B2" s="185" t="s">
        <v>99</v>
      </c>
      <c r="C2" s="186"/>
      <c r="D2" s="186"/>
      <c r="E2" s="186"/>
      <c r="F2" s="186"/>
      <c r="G2" s="187"/>
      <c r="H2" s="129"/>
      <c r="I2" s="198" t="s">
        <v>67</v>
      </c>
      <c r="J2" s="199"/>
      <c r="K2" s="199"/>
      <c r="L2" s="200"/>
      <c r="M2" s="129"/>
      <c r="N2" s="129"/>
      <c r="O2" s="129"/>
      <c r="P2" s="129"/>
      <c r="Q2" s="129"/>
    </row>
    <row r="3" spans="1:17" ht="13.5" thickBot="1">
      <c r="A3" s="12" t="s">
        <v>11</v>
      </c>
      <c r="B3" s="183" t="s">
        <v>8</v>
      </c>
      <c r="C3" s="184"/>
      <c r="D3" s="13" t="s">
        <v>7</v>
      </c>
      <c r="E3" s="197">
        <v>43885</v>
      </c>
      <c r="F3" s="197"/>
      <c r="G3" s="14"/>
      <c r="H3" s="129"/>
      <c r="I3" s="121" t="s">
        <v>64</v>
      </c>
      <c r="J3" s="118" t="s">
        <v>65</v>
      </c>
      <c r="K3" s="119" t="s">
        <v>66</v>
      </c>
      <c r="L3" s="64"/>
      <c r="M3" s="129"/>
      <c r="N3" s="129"/>
      <c r="O3" s="129"/>
      <c r="P3" s="129"/>
      <c r="Q3" s="129"/>
    </row>
    <row r="4" spans="1:17" ht="13.5" thickBot="1">
      <c r="A4" s="3" t="s">
        <v>0</v>
      </c>
      <c r="B4" s="21"/>
      <c r="C4" s="21"/>
      <c r="D4" s="21"/>
      <c r="F4" s="1"/>
      <c r="G4" s="2"/>
      <c r="H4" s="129"/>
      <c r="I4" s="122">
        <v>1000</v>
      </c>
      <c r="J4" s="123">
        <f>I4*(2542.5/(1000*0.35))</f>
        <v>7264.285714285715</v>
      </c>
      <c r="K4" s="124">
        <f>J4/1000000</f>
        <v>0.0072642857142857144</v>
      </c>
      <c r="L4" s="120"/>
      <c r="M4" s="129"/>
      <c r="N4" s="129"/>
      <c r="O4" s="129"/>
      <c r="P4" s="129"/>
      <c r="Q4" s="129"/>
    </row>
    <row r="5" spans="1:17" ht="12.75">
      <c r="A5" s="3" t="s">
        <v>1</v>
      </c>
      <c r="B5" s="21"/>
      <c r="C5" s="21"/>
      <c r="D5" s="21"/>
      <c r="F5" s="1"/>
      <c r="G5" s="2"/>
      <c r="H5" s="129"/>
      <c r="I5" s="201" t="s">
        <v>95</v>
      </c>
      <c r="J5" s="202"/>
      <c r="K5" s="202"/>
      <c r="L5" s="203"/>
      <c r="M5" s="129"/>
      <c r="N5" s="129"/>
      <c r="O5" s="129"/>
      <c r="P5" s="129"/>
      <c r="Q5" s="129"/>
    </row>
    <row r="6" spans="1:17" ht="13.5" thickBot="1">
      <c r="A6" s="4" t="s">
        <v>2</v>
      </c>
      <c r="B6" s="22"/>
      <c r="C6" s="22"/>
      <c r="D6" s="22"/>
      <c r="E6" s="5"/>
      <c r="F6" s="5"/>
      <c r="G6" s="6"/>
      <c r="H6" s="133"/>
      <c r="I6" s="204"/>
      <c r="J6" s="205"/>
      <c r="K6" s="205"/>
      <c r="L6" s="206"/>
      <c r="M6" s="129"/>
      <c r="N6" s="129"/>
      <c r="O6" s="129"/>
      <c r="P6" s="129"/>
      <c r="Q6" s="129"/>
    </row>
    <row r="7" spans="1:17" ht="28.5" customHeight="1" thickBot="1" thickTop="1">
      <c r="A7" s="23" t="s">
        <v>12</v>
      </c>
      <c r="B7" s="51" t="s">
        <v>62</v>
      </c>
      <c r="C7" s="51" t="s">
        <v>63</v>
      </c>
      <c r="D7" s="180" t="s">
        <v>13</v>
      </c>
      <c r="E7" s="181"/>
      <c r="F7" s="181"/>
      <c r="G7" s="182"/>
      <c r="H7" s="129"/>
      <c r="I7" s="207"/>
      <c r="J7" s="208"/>
      <c r="K7" s="208"/>
      <c r="L7" s="209"/>
      <c r="M7" s="129"/>
      <c r="N7" s="129"/>
      <c r="O7" s="129"/>
      <c r="P7" s="129"/>
      <c r="Q7" s="129"/>
    </row>
    <row r="8" spans="1:17" ht="13.5" customHeight="1" thickBot="1">
      <c r="A8" s="50" t="s">
        <v>61</v>
      </c>
      <c r="B8" s="48">
        <v>1</v>
      </c>
      <c r="C8" s="52">
        <v>100</v>
      </c>
      <c r="D8" s="188" t="s">
        <v>88</v>
      </c>
      <c r="E8" s="189"/>
      <c r="F8" s="189"/>
      <c r="G8" s="190"/>
      <c r="H8" s="129"/>
      <c r="I8" s="134"/>
      <c r="J8" s="134"/>
      <c r="K8" s="134"/>
      <c r="L8" s="134"/>
      <c r="M8" s="129"/>
      <c r="N8" s="129"/>
      <c r="O8" s="129"/>
      <c r="P8" s="129"/>
      <c r="Q8" s="129"/>
    </row>
    <row r="9" spans="1:17" ht="13.5" thickBot="1">
      <c r="A9" s="35" t="s">
        <v>71</v>
      </c>
      <c r="B9" s="53">
        <v>0.3954</v>
      </c>
      <c r="C9" s="33"/>
      <c r="D9" s="191"/>
      <c r="E9" s="192"/>
      <c r="F9" s="192"/>
      <c r="G9" s="193"/>
      <c r="H9" s="129"/>
      <c r="I9" s="135"/>
      <c r="J9" s="135"/>
      <c r="K9" s="135"/>
      <c r="L9" s="135"/>
      <c r="M9" s="129"/>
      <c r="N9" s="129"/>
      <c r="O9" s="129"/>
      <c r="P9" s="129"/>
      <c r="Q9" s="129"/>
    </row>
    <row r="10" spans="1:17" ht="13.5" thickBot="1">
      <c r="A10" s="35" t="s">
        <v>58</v>
      </c>
      <c r="B10" s="114">
        <f>((L15-B9)/L15)*100</f>
        <v>0.0024868577289717023</v>
      </c>
      <c r="C10" s="33"/>
      <c r="D10" s="191"/>
      <c r="E10" s="192"/>
      <c r="F10" s="192"/>
      <c r="G10" s="193"/>
      <c r="H10" s="129"/>
      <c r="I10" s="129"/>
      <c r="J10" s="129"/>
      <c r="K10" s="129"/>
      <c r="L10" s="129"/>
      <c r="M10" s="129"/>
      <c r="N10" s="129"/>
      <c r="O10" s="129"/>
      <c r="P10" s="129"/>
      <c r="Q10" s="129"/>
    </row>
    <row r="11" spans="1:17" ht="23.25" customHeight="1" thickBot="1">
      <c r="A11" s="32"/>
      <c r="B11" s="26"/>
      <c r="C11" s="33"/>
      <c r="D11" s="194"/>
      <c r="E11" s="195"/>
      <c r="F11" s="195"/>
      <c r="G11" s="196"/>
      <c r="H11" s="129"/>
      <c r="I11" s="129"/>
      <c r="J11" s="129"/>
      <c r="K11" s="129"/>
      <c r="L11" s="129"/>
      <c r="M11" s="129"/>
      <c r="N11" s="129"/>
      <c r="O11" s="129"/>
      <c r="P11" s="129"/>
      <c r="Q11" s="129"/>
    </row>
    <row r="12" spans="1:17" ht="13.5" customHeight="1">
      <c r="A12" s="168" t="s">
        <v>60</v>
      </c>
      <c r="B12" s="168" t="s">
        <v>3</v>
      </c>
      <c r="C12" s="173" t="s">
        <v>14</v>
      </c>
      <c r="D12" s="168" t="s">
        <v>4</v>
      </c>
      <c r="E12" s="210" t="s">
        <v>5</v>
      </c>
      <c r="F12" s="129"/>
      <c r="G12" s="129"/>
      <c r="H12" s="129"/>
      <c r="I12" s="213" t="s">
        <v>77</v>
      </c>
      <c r="J12" s="214"/>
      <c r="K12" s="214"/>
      <c r="L12" s="215"/>
      <c r="M12" s="129"/>
      <c r="N12" s="129"/>
      <c r="O12" s="129"/>
      <c r="P12" s="129"/>
      <c r="Q12" s="129"/>
    </row>
    <row r="13" spans="1:17" ht="13.5" customHeight="1">
      <c r="A13" s="169"/>
      <c r="B13" s="171"/>
      <c r="C13" s="174"/>
      <c r="D13" s="176"/>
      <c r="E13" s="211"/>
      <c r="F13" s="129"/>
      <c r="G13" s="178" t="s">
        <v>68</v>
      </c>
      <c r="H13" s="129"/>
      <c r="I13" s="178" t="s">
        <v>69</v>
      </c>
      <c r="J13" s="178" t="s">
        <v>70</v>
      </c>
      <c r="K13" s="178" t="s">
        <v>72</v>
      </c>
      <c r="L13" s="178" t="s">
        <v>71</v>
      </c>
      <c r="M13" s="129"/>
      <c r="N13" s="129"/>
      <c r="O13" s="129"/>
      <c r="P13" s="129"/>
      <c r="Q13" s="129"/>
    </row>
    <row r="14" spans="1:17" ht="11.25" customHeight="1">
      <c r="A14" s="170"/>
      <c r="B14" s="172"/>
      <c r="C14" s="175"/>
      <c r="D14" s="177"/>
      <c r="E14" s="212"/>
      <c r="F14" s="129"/>
      <c r="G14" s="170"/>
      <c r="H14" s="129"/>
      <c r="I14" s="179"/>
      <c r="J14" s="179"/>
      <c r="K14" s="179"/>
      <c r="L14" s="179"/>
      <c r="M14" s="129"/>
      <c r="N14" s="129"/>
      <c r="O14" s="129"/>
      <c r="P14" s="129"/>
      <c r="Q14" s="129"/>
    </row>
    <row r="15" spans="1:17" ht="12" customHeight="1">
      <c r="A15" s="20" t="s">
        <v>20</v>
      </c>
      <c r="B15" s="17">
        <v>79345</v>
      </c>
      <c r="C15" s="39">
        <v>0.0663</v>
      </c>
      <c r="D15" s="40">
        <f>((100-$B$10)/100)*$B$8*C15</f>
        <v>0.0662983512133257</v>
      </c>
      <c r="E15" s="38">
        <f>((100-$B$10)/100)*$C$8*C15</f>
        <v>6.629835121332569</v>
      </c>
      <c r="F15" s="129"/>
      <c r="G15" s="54">
        <f>((SUM(C15:C62)*0.00726)*453.6)/1000</f>
        <v>0.2648264971674169</v>
      </c>
      <c r="H15" s="129"/>
      <c r="I15" s="54">
        <v>0.12</v>
      </c>
      <c r="J15" s="55">
        <f>I15*1000</f>
        <v>120</v>
      </c>
      <c r="K15" s="56">
        <f>(J15*0.00726429)/1000</f>
        <v>0.0008717147999999999</v>
      </c>
      <c r="L15" s="54">
        <f>K15*453.6</f>
        <v>0.39540983328</v>
      </c>
      <c r="M15" s="129"/>
      <c r="N15" s="129"/>
      <c r="O15" s="129"/>
      <c r="P15" s="129"/>
      <c r="Q15" s="129"/>
    </row>
    <row r="16" spans="1:17" ht="12" customHeight="1">
      <c r="A16" s="34" t="s">
        <v>22</v>
      </c>
      <c r="B16" s="7">
        <v>79005</v>
      </c>
      <c r="C16" s="39">
        <v>0.0527</v>
      </c>
      <c r="D16" s="40">
        <f>((100-$B$10)/100)*$B$8*C16</f>
        <v>0.05269868942597683</v>
      </c>
      <c r="E16" s="38">
        <f>((100-$B$10)/100)*$C$8*C16</f>
        <v>5.269868942597683</v>
      </c>
      <c r="F16" s="129"/>
      <c r="G16" s="129"/>
      <c r="H16" s="129"/>
      <c r="I16" s="129"/>
      <c r="J16" s="129"/>
      <c r="K16" s="129"/>
      <c r="L16" s="129"/>
      <c r="M16" s="129"/>
      <c r="N16" s="129"/>
      <c r="O16" s="129"/>
      <c r="P16" s="129"/>
      <c r="Q16" s="129"/>
    </row>
    <row r="17" spans="1:17" ht="12" customHeight="1">
      <c r="A17" s="34" t="s">
        <v>21</v>
      </c>
      <c r="B17" s="7">
        <v>75343</v>
      </c>
      <c r="C17" s="39">
        <v>0.0391</v>
      </c>
      <c r="D17" s="40">
        <f>((100-$B$10)/100)*$B$8*C17</f>
        <v>0.03909902763862798</v>
      </c>
      <c r="E17" s="38">
        <f>((100-$B$10)/100)*$C$8*C17</f>
        <v>3.9099027638627977</v>
      </c>
      <c r="F17" s="129"/>
      <c r="G17" s="129"/>
      <c r="H17" s="129"/>
      <c r="I17" s="129"/>
      <c r="J17" s="129"/>
      <c r="K17" s="129"/>
      <c r="L17" s="129"/>
      <c r="M17" s="129"/>
      <c r="N17" s="129"/>
      <c r="O17" s="129"/>
      <c r="P17" s="129"/>
      <c r="Q17" s="129"/>
    </row>
    <row r="18" spans="1:17" ht="12" customHeight="1">
      <c r="A18" s="43" t="s">
        <v>106</v>
      </c>
      <c r="B18" s="44">
        <v>95636</v>
      </c>
      <c r="C18" s="42">
        <v>0.111</v>
      </c>
      <c r="D18" s="40">
        <f>((100-$B$10)/100)*$B$8*C18</f>
        <v>0.11099723958792085</v>
      </c>
      <c r="E18" s="38">
        <f>((100-$B$10)/100)*$C$8*C18</f>
        <v>11.099723958792085</v>
      </c>
      <c r="F18" s="129"/>
      <c r="G18" s="129"/>
      <c r="H18" s="129"/>
      <c r="I18" s="129"/>
      <c r="J18" s="129"/>
      <c r="K18" s="129"/>
      <c r="L18" s="129"/>
      <c r="M18" s="129"/>
      <c r="N18" s="129"/>
      <c r="O18" s="129"/>
      <c r="P18" s="129"/>
      <c r="Q18" s="129"/>
    </row>
    <row r="19" spans="1:17" ht="12" customHeight="1">
      <c r="A19" s="159" t="s">
        <v>24</v>
      </c>
      <c r="B19" s="160">
        <v>78875</v>
      </c>
      <c r="C19" s="42">
        <v>0.0446</v>
      </c>
      <c r="D19" s="40">
        <f>((100-$B$10)/100)*$B$8*C19</f>
        <v>0.04459889086145288</v>
      </c>
      <c r="E19" s="38">
        <f>((100-$B$10)/100)*$C$8*C19</f>
        <v>4.459889086145288</v>
      </c>
      <c r="F19" s="129"/>
      <c r="G19" s="129"/>
      <c r="H19" s="129"/>
      <c r="I19" s="129"/>
      <c r="J19" s="129"/>
      <c r="K19" s="129"/>
      <c r="L19" s="129"/>
      <c r="M19" s="129"/>
      <c r="N19" s="129"/>
      <c r="O19" s="129"/>
      <c r="P19" s="129"/>
      <c r="Q19" s="129"/>
    </row>
    <row r="20" spans="1:17" ht="12" customHeight="1">
      <c r="A20" s="34" t="s">
        <v>25</v>
      </c>
      <c r="B20" s="7">
        <v>106990</v>
      </c>
      <c r="C20" s="39">
        <v>0.82</v>
      </c>
      <c r="D20" s="40">
        <f>((100-$B$10)/100)*$B$8*C20</f>
        <v>0.8199796077666224</v>
      </c>
      <c r="E20" s="38">
        <f>((100-$B$10)/100)*$C$8*C20</f>
        <v>81.99796077666224</v>
      </c>
      <c r="F20" s="129"/>
      <c r="G20" s="129"/>
      <c r="H20" s="129"/>
      <c r="I20" s="129"/>
      <c r="J20" s="129"/>
      <c r="K20" s="129"/>
      <c r="L20" s="129"/>
      <c r="M20" s="129"/>
      <c r="N20" s="129"/>
      <c r="O20" s="129"/>
      <c r="P20" s="129"/>
      <c r="Q20" s="129"/>
    </row>
    <row r="21" spans="1:17" ht="12" customHeight="1">
      <c r="A21" s="159" t="s">
        <v>83</v>
      </c>
      <c r="B21" s="160">
        <v>542756</v>
      </c>
      <c r="C21" s="39">
        <v>0.0438</v>
      </c>
      <c r="D21" s="40">
        <f>((100-$B$10)/100)*$B$8*C21</f>
        <v>0.04379891075631471</v>
      </c>
      <c r="E21" s="38">
        <f>((100-$B$10)/100)*$C$8*C21</f>
        <v>4.3798910756314715</v>
      </c>
      <c r="F21" s="129"/>
      <c r="G21" s="129"/>
      <c r="H21" s="129"/>
      <c r="I21" s="129"/>
      <c r="J21" s="129"/>
      <c r="K21" s="129"/>
      <c r="L21" s="129"/>
      <c r="M21" s="129"/>
      <c r="N21" s="129"/>
      <c r="O21" s="129"/>
      <c r="P21" s="129"/>
      <c r="Q21" s="129"/>
    </row>
    <row r="22" spans="1:17" ht="12" customHeight="1">
      <c r="A22" s="43" t="s">
        <v>26</v>
      </c>
      <c r="B22" s="44">
        <v>540841</v>
      </c>
      <c r="C22" s="42">
        <v>0.846</v>
      </c>
      <c r="D22" s="40">
        <f>((100-$B$10)/100)*$B$8*C22</f>
        <v>0.8459789611836129</v>
      </c>
      <c r="E22" s="38">
        <f>((100-$B$10)/100)*$C$8*C22</f>
        <v>84.59789611836129</v>
      </c>
      <c r="F22" s="129"/>
      <c r="G22" s="129"/>
      <c r="H22" s="129"/>
      <c r="I22" s="129"/>
      <c r="J22" s="129"/>
      <c r="K22" s="129"/>
      <c r="L22" s="129"/>
      <c r="M22" s="129"/>
      <c r="N22" s="129"/>
      <c r="O22" s="129"/>
      <c r="P22" s="129"/>
      <c r="Q22" s="129"/>
    </row>
    <row r="23" spans="1:17" ht="12" customHeight="1">
      <c r="A23" s="43" t="s">
        <v>27</v>
      </c>
      <c r="B23" s="44">
        <v>91576</v>
      </c>
      <c r="C23" s="42">
        <v>0.0214</v>
      </c>
      <c r="D23" s="40">
        <f>((100-$B$10)/100)*$B$8*C23</f>
        <v>0.021399467812446</v>
      </c>
      <c r="E23" s="38">
        <f>((100-$B$10)/100)*$C$8*C23</f>
        <v>2.1399467812446</v>
      </c>
      <c r="F23" s="129"/>
      <c r="G23" s="129"/>
      <c r="H23" s="129"/>
      <c r="I23" s="129"/>
      <c r="J23" s="129"/>
      <c r="K23" s="129"/>
      <c r="L23" s="129"/>
      <c r="M23" s="129"/>
      <c r="N23" s="129"/>
      <c r="O23" s="129"/>
      <c r="P23" s="129"/>
      <c r="Q23" s="129"/>
    </row>
    <row r="24" spans="1:17" ht="12" customHeight="1">
      <c r="A24" s="43" t="s">
        <v>28</v>
      </c>
      <c r="B24" s="44">
        <v>83329</v>
      </c>
      <c r="C24" s="42">
        <v>0.00133</v>
      </c>
      <c r="D24" s="40">
        <f>((100-$B$10)/100)*$B$8*C24</f>
        <v>0.0013299669247922048</v>
      </c>
      <c r="E24" s="38">
        <f>((100-$B$10)/100)*$C$8*C24</f>
        <v>0.13299669247922047</v>
      </c>
      <c r="F24" s="129"/>
      <c r="G24" s="129"/>
      <c r="H24" s="129"/>
      <c r="I24" s="129"/>
      <c r="J24" s="129"/>
      <c r="K24" s="129"/>
      <c r="L24" s="129"/>
      <c r="M24" s="129"/>
      <c r="N24" s="129"/>
      <c r="O24" s="129"/>
      <c r="P24" s="129"/>
      <c r="Q24" s="129"/>
    </row>
    <row r="25" spans="1:17" ht="12" customHeight="1">
      <c r="A25" s="45" t="s">
        <v>29</v>
      </c>
      <c r="B25" s="44">
        <v>208968</v>
      </c>
      <c r="C25" s="42">
        <v>0.00317</v>
      </c>
      <c r="D25" s="40">
        <f>((100-$B$10)/100)*$B$8*C25</f>
        <v>0.003169921166609992</v>
      </c>
      <c r="E25" s="38">
        <f>((100-$B$10)/100)*$C$8*C25</f>
        <v>0.3169921166609992</v>
      </c>
      <c r="F25" s="129"/>
      <c r="G25" s="129"/>
      <c r="H25" s="129"/>
      <c r="I25" s="129"/>
      <c r="J25" s="129"/>
      <c r="K25" s="129"/>
      <c r="L25" s="129"/>
      <c r="M25" s="129"/>
      <c r="N25" s="129"/>
      <c r="O25" s="129"/>
      <c r="P25" s="129"/>
      <c r="Q25" s="129"/>
    </row>
    <row r="26" spans="1:17" ht="12" customHeight="1">
      <c r="A26" s="34" t="s">
        <v>18</v>
      </c>
      <c r="B26" s="7">
        <v>75070</v>
      </c>
      <c r="C26" s="39">
        <v>7.76</v>
      </c>
      <c r="D26" s="40">
        <f>((100-$B$10)/100)*$B$8*C26</f>
        <v>7.759807019840232</v>
      </c>
      <c r="E26" s="38">
        <f>((100-$B$10)/100)*$C$8*C26</f>
        <v>775.9807019840232</v>
      </c>
      <c r="F26" s="129"/>
      <c r="G26" s="129"/>
      <c r="H26" s="129"/>
      <c r="I26" s="129"/>
      <c r="J26" s="129"/>
      <c r="K26" s="129"/>
      <c r="L26" s="129"/>
      <c r="M26" s="129"/>
      <c r="N26" s="129"/>
      <c r="O26" s="129"/>
      <c r="P26" s="129"/>
      <c r="Q26" s="129"/>
    </row>
    <row r="27" spans="1:17" ht="12" customHeight="1">
      <c r="A27" s="8" t="s">
        <v>30</v>
      </c>
      <c r="B27" s="7">
        <v>107028</v>
      </c>
      <c r="C27" s="163">
        <v>7.779999999999999</v>
      </c>
      <c r="D27" s="41">
        <f>((100-$B$10)/100)*$B$8*C27</f>
        <v>7.779806522468686</v>
      </c>
      <c r="E27" s="36">
        <f>((100-$B$10)/100)*$C$8*C27</f>
        <v>777.9806522468685</v>
      </c>
      <c r="F27" s="129"/>
      <c r="G27" s="129"/>
      <c r="H27" s="129"/>
      <c r="I27" s="129"/>
      <c r="J27" s="129"/>
      <c r="K27" s="129"/>
      <c r="L27" s="129"/>
      <c r="M27" s="129"/>
      <c r="N27" s="129"/>
      <c r="O27" s="129"/>
      <c r="P27" s="129"/>
      <c r="Q27" s="129"/>
    </row>
    <row r="28" spans="1:17" ht="12" customHeight="1">
      <c r="A28" s="49" t="s">
        <v>31</v>
      </c>
      <c r="B28" s="44">
        <v>120127</v>
      </c>
      <c r="C28" s="42">
        <v>0.000718</v>
      </c>
      <c r="D28" s="41">
        <f>((100-$B$10)/100)*$B$8*C28</f>
        <v>0.000717982144361506</v>
      </c>
      <c r="E28" s="36">
        <f>((100-$B$10)/100)*$C$8*C28</f>
        <v>0.0717982144361506</v>
      </c>
      <c r="F28" s="129"/>
      <c r="G28" s="129"/>
      <c r="H28" s="129"/>
      <c r="I28" s="129"/>
      <c r="J28" s="129"/>
      <c r="K28" s="129"/>
      <c r="L28" s="129"/>
      <c r="M28" s="129"/>
      <c r="N28" s="129"/>
      <c r="O28" s="129"/>
      <c r="P28" s="129"/>
      <c r="Q28" s="129"/>
    </row>
    <row r="29" spans="1:17" ht="12" customHeight="1">
      <c r="A29" s="8" t="s">
        <v>32</v>
      </c>
      <c r="B29" s="7">
        <v>56553</v>
      </c>
      <c r="C29" s="27">
        <v>0.000336</v>
      </c>
      <c r="D29" s="28">
        <f>((100-$B$10)/100)*$B$8*C29</f>
        <v>0.00033599164415803063</v>
      </c>
      <c r="E29" s="36">
        <f>((100-$B$10)/100)*$C$8*C29</f>
        <v>0.033599164415803066</v>
      </c>
      <c r="F29" s="129"/>
      <c r="G29" s="129"/>
      <c r="H29" s="129"/>
      <c r="I29" s="129"/>
      <c r="J29" s="129"/>
      <c r="K29" s="129"/>
      <c r="L29" s="129"/>
      <c r="M29" s="129"/>
      <c r="N29" s="129"/>
      <c r="O29" s="129"/>
      <c r="P29" s="129"/>
      <c r="Q29" s="129"/>
    </row>
    <row r="30" spans="1:17" ht="12" customHeight="1">
      <c r="A30" s="8" t="s">
        <v>33</v>
      </c>
      <c r="B30" s="7">
        <v>71432</v>
      </c>
      <c r="C30" s="27">
        <v>1.94</v>
      </c>
      <c r="D30" s="28">
        <f>((100-$B$10)/100)*$B$8*C30</f>
        <v>1.939951754960058</v>
      </c>
      <c r="E30" s="36">
        <f>((100-$B$10)/100)*$C$8*C30</f>
        <v>193.9951754960058</v>
      </c>
      <c r="F30" s="129"/>
      <c r="G30" s="129"/>
      <c r="H30" s="129"/>
      <c r="I30" s="129"/>
      <c r="J30" s="129"/>
      <c r="K30" s="129"/>
      <c r="L30" s="129"/>
      <c r="M30" s="129"/>
      <c r="N30" s="129"/>
      <c r="O30" s="129"/>
      <c r="P30" s="129"/>
      <c r="Q30" s="129"/>
    </row>
    <row r="31" spans="1:17" ht="12" customHeight="1">
      <c r="A31" s="8" t="s">
        <v>34</v>
      </c>
      <c r="B31" s="7">
        <v>50328</v>
      </c>
      <c r="C31" s="29">
        <v>5.68E-06</v>
      </c>
      <c r="D31" s="28">
        <f>((100-$B$10)/100)*$B$8*C31</f>
        <v>5.679858746480994E-06</v>
      </c>
      <c r="E31" s="36">
        <f>((100-$B$10)/100)*$C$8*C31</f>
        <v>0.0005679858746480994</v>
      </c>
      <c r="F31" s="129"/>
      <c r="G31" s="129"/>
      <c r="H31" s="129"/>
      <c r="I31" s="129"/>
      <c r="J31" s="129"/>
      <c r="K31" s="129"/>
      <c r="L31" s="129"/>
      <c r="M31" s="129"/>
      <c r="N31" s="129"/>
      <c r="O31" s="129"/>
      <c r="P31" s="129"/>
      <c r="Q31" s="129"/>
    </row>
    <row r="32" spans="1:17" ht="12" customHeight="1">
      <c r="A32" s="8" t="s">
        <v>35</v>
      </c>
      <c r="B32" s="7">
        <v>205992</v>
      </c>
      <c r="C32" s="29">
        <v>8.51E-06</v>
      </c>
      <c r="D32" s="28">
        <f>((100-$B$10)/100)*$B$8*C32</f>
        <v>8.509788368407265E-06</v>
      </c>
      <c r="E32" s="36">
        <f>((100-$B$10)/100)*$C$8*C32</f>
        <v>0.0008509788368407264</v>
      </c>
      <c r="F32" s="129"/>
      <c r="G32" s="129"/>
      <c r="H32" s="129"/>
      <c r="I32" s="129"/>
      <c r="J32" s="129"/>
      <c r="K32" s="129"/>
      <c r="L32" s="129"/>
      <c r="M32" s="129"/>
      <c r="N32" s="129"/>
      <c r="O32" s="129"/>
      <c r="P32" s="129"/>
      <c r="Q32" s="129"/>
    </row>
    <row r="33" spans="1:17" ht="12" customHeight="1">
      <c r="A33" s="45" t="s">
        <v>36</v>
      </c>
      <c r="B33" s="44">
        <v>192972</v>
      </c>
      <c r="C33" s="42">
        <v>2.34E-05</v>
      </c>
      <c r="D33" s="28">
        <f>((100-$B$10)/100)*$B$8*C33</f>
        <v>2.339941807529142E-05</v>
      </c>
      <c r="E33" s="36">
        <f>((100-$B$10)/100)*$C$8*C33</f>
        <v>0.002339941807529142</v>
      </c>
      <c r="F33" s="129"/>
      <c r="G33" s="129"/>
      <c r="H33" s="129"/>
      <c r="I33" s="129"/>
      <c r="J33" s="129"/>
      <c r="K33" s="129"/>
      <c r="L33" s="129"/>
      <c r="M33" s="129"/>
      <c r="N33" s="129"/>
      <c r="O33" s="129"/>
      <c r="P33" s="129"/>
      <c r="Q33" s="129"/>
    </row>
    <row r="34" spans="1:17" ht="12" customHeight="1">
      <c r="A34" s="45" t="s">
        <v>37</v>
      </c>
      <c r="B34" s="44">
        <v>191242</v>
      </c>
      <c r="C34" s="42">
        <v>2.48E-05</v>
      </c>
      <c r="D34" s="28">
        <f>((100-$B$10)/100)*$B$8*C34</f>
        <v>2.4799383259283214E-05</v>
      </c>
      <c r="E34" s="36">
        <f>((100-$B$10)/100)*$C$8*C34</f>
        <v>0.0024799383259283218</v>
      </c>
      <c r="F34" s="129"/>
      <c r="G34" s="129"/>
      <c r="H34" s="129"/>
      <c r="I34" s="129"/>
      <c r="J34" s="129"/>
      <c r="K34" s="129"/>
      <c r="L34" s="129"/>
      <c r="M34" s="129"/>
      <c r="N34" s="129"/>
      <c r="O34" s="129"/>
      <c r="P34" s="129"/>
      <c r="Q34" s="129"/>
    </row>
    <row r="35" spans="1:17" ht="12" customHeight="1">
      <c r="A35" s="8" t="s">
        <v>38</v>
      </c>
      <c r="B35" s="7">
        <v>207089</v>
      </c>
      <c r="C35" s="29">
        <v>4.26E-06</v>
      </c>
      <c r="D35" s="28">
        <f>((100-$B$10)/100)*$B$8*C35</f>
        <v>4.259894059860746E-06</v>
      </c>
      <c r="E35" s="36">
        <f>((100-$B$10)/100)*$C$8*C35</f>
        <v>0.0004259894059860746</v>
      </c>
      <c r="F35" s="129"/>
      <c r="G35" s="129"/>
      <c r="H35" s="129"/>
      <c r="I35" s="129"/>
      <c r="J35" s="129"/>
      <c r="K35" s="129"/>
      <c r="L35" s="129"/>
      <c r="M35" s="129"/>
      <c r="N35" s="129"/>
      <c r="O35" s="129"/>
      <c r="P35" s="129"/>
      <c r="Q35" s="129"/>
    </row>
    <row r="36" spans="1:17" ht="12" customHeight="1">
      <c r="A36" s="45" t="s">
        <v>39</v>
      </c>
      <c r="B36" s="44">
        <v>92524</v>
      </c>
      <c r="C36" s="42">
        <v>0.00395</v>
      </c>
      <c r="D36" s="28">
        <f>((100-$B$10)/100)*$B$8*C36</f>
        <v>0.003949901769119706</v>
      </c>
      <c r="E36" s="36">
        <f>((100-$B$10)/100)*$C$8*C36</f>
        <v>0.39499017691197064</v>
      </c>
      <c r="F36" s="129"/>
      <c r="G36" s="129"/>
      <c r="H36" s="129"/>
      <c r="I36" s="129"/>
      <c r="J36" s="129"/>
      <c r="K36" s="129"/>
      <c r="L36" s="129"/>
      <c r="M36" s="129"/>
      <c r="N36" s="129"/>
      <c r="O36" s="129"/>
      <c r="P36" s="129"/>
      <c r="Q36" s="129"/>
    </row>
    <row r="37" spans="1:17" ht="12" customHeight="1">
      <c r="A37" s="8" t="s">
        <v>40</v>
      </c>
      <c r="B37" s="7">
        <v>56235</v>
      </c>
      <c r="C37" s="29">
        <v>0.0607</v>
      </c>
      <c r="D37" s="28">
        <f>((100-$B$10)/100)*$B$8*C37</f>
        <v>0.060698490477358515</v>
      </c>
      <c r="E37" s="36">
        <f>((100-$B$10)/100)*$C$8*C37</f>
        <v>6.069849047735851</v>
      </c>
      <c r="F37" s="129"/>
      <c r="G37" s="129"/>
      <c r="H37" s="129"/>
      <c r="I37" s="129"/>
      <c r="J37" s="129"/>
      <c r="K37" s="129"/>
      <c r="L37" s="129"/>
      <c r="M37" s="129"/>
      <c r="N37" s="129"/>
      <c r="O37" s="129"/>
      <c r="P37" s="129"/>
      <c r="Q37" s="129"/>
    </row>
    <row r="38" spans="1:17" ht="12" customHeight="1">
      <c r="A38" s="8" t="s">
        <v>15</v>
      </c>
      <c r="B38" s="7">
        <v>108907</v>
      </c>
      <c r="C38" s="29">
        <v>0.0444</v>
      </c>
      <c r="D38" s="28">
        <f>((100-$B$10)/100)*$B$8*C38</f>
        <v>0.04439889583516834</v>
      </c>
      <c r="E38" s="36">
        <f>((100-$B$10)/100)*$C$8*C38</f>
        <v>4.439889583516834</v>
      </c>
      <c r="F38" s="129"/>
      <c r="G38" s="129"/>
      <c r="H38" s="129"/>
      <c r="I38" s="129"/>
      <c r="J38" s="129"/>
      <c r="K38" s="129"/>
      <c r="L38" s="129"/>
      <c r="M38" s="129"/>
      <c r="N38" s="129"/>
      <c r="O38" s="129"/>
      <c r="P38" s="129"/>
      <c r="Q38" s="129"/>
    </row>
    <row r="39" spans="1:17" ht="12" customHeight="1">
      <c r="A39" s="8" t="s">
        <v>16</v>
      </c>
      <c r="B39" s="7">
        <v>67663</v>
      </c>
      <c r="C39" s="29">
        <v>0.0471</v>
      </c>
      <c r="D39" s="28">
        <f>((100-$B$10)/100)*$B$8*C39</f>
        <v>0.04709882869000966</v>
      </c>
      <c r="E39" s="36">
        <f>((100-$B$10)/100)*$C$8*C39</f>
        <v>4.709882869000966</v>
      </c>
      <c r="F39" s="129"/>
      <c r="G39" s="129"/>
      <c r="H39" s="129"/>
      <c r="I39" s="129"/>
      <c r="J39" s="129"/>
      <c r="K39" s="129"/>
      <c r="L39" s="129"/>
      <c r="M39" s="129"/>
      <c r="N39" s="129"/>
      <c r="O39" s="129"/>
      <c r="P39" s="129"/>
      <c r="Q39" s="129"/>
    </row>
    <row r="40" spans="1:17" ht="12" customHeight="1">
      <c r="A40" s="8" t="s">
        <v>41</v>
      </c>
      <c r="B40" s="7">
        <v>218019</v>
      </c>
      <c r="C40" s="29">
        <v>0.000672</v>
      </c>
      <c r="D40" s="28">
        <f>((100-$B$10)/100)*$B$8*C40</f>
        <v>0.0006719832883160613</v>
      </c>
      <c r="E40" s="36">
        <f>((100-$B$10)/100)*$C$8*C40</f>
        <v>0.06719832883160613</v>
      </c>
      <c r="F40" s="129"/>
      <c r="G40" s="129"/>
      <c r="H40" s="129"/>
      <c r="I40" s="129"/>
      <c r="J40" s="129"/>
      <c r="K40" s="129"/>
      <c r="L40" s="129"/>
      <c r="M40" s="129"/>
      <c r="N40" s="129"/>
      <c r="O40" s="129"/>
      <c r="P40" s="129"/>
      <c r="Q40" s="129"/>
    </row>
    <row r="41" spans="1:17" ht="12" customHeight="1">
      <c r="A41" s="45" t="s">
        <v>42</v>
      </c>
      <c r="B41" s="44">
        <v>110827</v>
      </c>
      <c r="C41" s="42">
        <v>0.308</v>
      </c>
      <c r="D41" s="28">
        <f>((100-$B$10)/100)*$B$8*C41</f>
        <v>0.3079923404781948</v>
      </c>
      <c r="E41" s="36">
        <f>((100-$B$10)/100)*$C$8*C41</f>
        <v>30.79923404781948</v>
      </c>
      <c r="F41" s="129"/>
      <c r="G41" s="129"/>
      <c r="H41" s="129"/>
      <c r="I41" s="129"/>
      <c r="J41" s="129"/>
      <c r="K41" s="129"/>
      <c r="L41" s="129"/>
      <c r="M41" s="129"/>
      <c r="N41" s="129"/>
      <c r="O41" s="129"/>
      <c r="P41" s="129"/>
      <c r="Q41" s="129"/>
    </row>
    <row r="42" spans="1:17" ht="12" customHeight="1">
      <c r="A42" s="8" t="s">
        <v>43</v>
      </c>
      <c r="B42" s="7">
        <v>100414</v>
      </c>
      <c r="C42" s="29">
        <v>0.108</v>
      </c>
      <c r="D42" s="28">
        <f>((100-$B$10)/100)*$B$8*C42</f>
        <v>0.10799731419365272</v>
      </c>
      <c r="E42" s="36">
        <f>((100-$B$10)/100)*$C$8*C42</f>
        <v>10.799731419365271</v>
      </c>
      <c r="F42" s="129"/>
      <c r="G42" s="129"/>
      <c r="H42" s="129"/>
      <c r="I42" s="129"/>
      <c r="J42" s="129"/>
      <c r="K42" s="129"/>
      <c r="L42" s="129"/>
      <c r="M42" s="129"/>
      <c r="N42" s="129"/>
      <c r="O42" s="129"/>
      <c r="P42" s="129"/>
      <c r="Q42" s="129"/>
    </row>
    <row r="43" spans="1:17" ht="12" customHeight="1">
      <c r="A43" s="8" t="s">
        <v>44</v>
      </c>
      <c r="B43" s="7">
        <v>106934</v>
      </c>
      <c r="C43" s="29">
        <v>0.07339999999999999</v>
      </c>
      <c r="D43" s="28">
        <f>((100-$B$10)/100)*$B$8*C43</f>
        <v>0.07339817464642694</v>
      </c>
      <c r="E43" s="36">
        <f>((100-$B$10)/100)*$C$8*C43</f>
        <v>7.339817464642693</v>
      </c>
      <c r="F43" s="129"/>
      <c r="G43" s="129"/>
      <c r="H43" s="129"/>
      <c r="I43" s="129"/>
      <c r="J43" s="129"/>
      <c r="K43" s="129"/>
      <c r="L43" s="129"/>
      <c r="M43" s="129"/>
      <c r="N43" s="129"/>
      <c r="O43" s="129"/>
      <c r="P43" s="129"/>
      <c r="Q43" s="129"/>
    </row>
    <row r="44" spans="1:17" ht="12" customHeight="1">
      <c r="A44" s="46" t="s">
        <v>107</v>
      </c>
      <c r="B44" s="47">
        <v>107062</v>
      </c>
      <c r="C44" s="42">
        <v>0.0422</v>
      </c>
      <c r="D44" s="40">
        <f>((100-$B$10)/100)*$B$8*C44</f>
        <v>0.04219895054603838</v>
      </c>
      <c r="E44" s="38">
        <f>((100-$B$10)/100)*$C$8*C44</f>
        <v>4.219895054603838</v>
      </c>
      <c r="F44" s="129"/>
      <c r="G44" s="129"/>
      <c r="H44" s="129"/>
      <c r="I44" s="129"/>
      <c r="J44" s="129"/>
      <c r="K44" s="129"/>
      <c r="L44" s="129"/>
      <c r="M44" s="129"/>
      <c r="N44" s="129"/>
      <c r="O44" s="129"/>
      <c r="P44" s="129"/>
      <c r="Q44" s="129"/>
    </row>
    <row r="45" spans="1:17" ht="12" customHeight="1">
      <c r="A45" s="45" t="s">
        <v>45</v>
      </c>
      <c r="B45" s="44">
        <v>206440</v>
      </c>
      <c r="C45" s="42">
        <v>0.000361</v>
      </c>
      <c r="D45" s="28">
        <f>((100-$B$10)/100)*$B$8*C45</f>
        <v>0.0003609910224435984</v>
      </c>
      <c r="E45" s="36">
        <f>((100-$B$10)/100)*$C$8*C45</f>
        <v>0.03609910224435984</v>
      </c>
      <c r="F45" s="129"/>
      <c r="G45" s="129"/>
      <c r="H45" s="129"/>
      <c r="I45" s="129"/>
      <c r="J45" s="129"/>
      <c r="K45" s="129"/>
      <c r="L45" s="129"/>
      <c r="M45" s="129"/>
      <c r="N45" s="129"/>
      <c r="O45" s="129"/>
      <c r="P45" s="129"/>
      <c r="Q45" s="129"/>
    </row>
    <row r="46" spans="1:17" ht="12" customHeight="1">
      <c r="A46" s="45" t="s">
        <v>46</v>
      </c>
      <c r="B46" s="44">
        <v>86737</v>
      </c>
      <c r="C46" s="42">
        <v>0.0016899999999999999</v>
      </c>
      <c r="D46" s="28">
        <f>((100-$B$10)/100)*$B$8*C46</f>
        <v>0.0016899579721043802</v>
      </c>
      <c r="E46" s="36">
        <f>((100-$B$10)/100)*$C$8*C46</f>
        <v>0.16899579721043803</v>
      </c>
      <c r="F46" s="129"/>
      <c r="G46" s="129"/>
      <c r="H46" s="129"/>
      <c r="I46" s="129"/>
      <c r="J46" s="129"/>
      <c r="K46" s="129"/>
      <c r="L46" s="129"/>
      <c r="M46" s="129"/>
      <c r="N46" s="129"/>
      <c r="O46" s="129"/>
      <c r="P46" s="129"/>
      <c r="Q46" s="129"/>
    </row>
    <row r="47" spans="1:17" ht="12" customHeight="1">
      <c r="A47" s="8" t="s">
        <v>19</v>
      </c>
      <c r="B47" s="7">
        <v>50000</v>
      </c>
      <c r="C47" s="29">
        <v>55.2</v>
      </c>
      <c r="D47" s="28">
        <f>((100-$B$10)/100)*$B$8*C47</f>
        <v>55.19862725453361</v>
      </c>
      <c r="E47" s="36">
        <f>((100-$B$10)/100)*$C$8*C47</f>
        <v>5519.862725453361</v>
      </c>
      <c r="F47" s="129"/>
      <c r="G47" s="129"/>
      <c r="H47" s="129"/>
      <c r="I47" s="129"/>
      <c r="J47" s="129"/>
      <c r="K47" s="129"/>
      <c r="L47" s="129"/>
      <c r="M47" s="129"/>
      <c r="N47" s="129"/>
      <c r="O47" s="129"/>
      <c r="P47" s="129"/>
      <c r="Q47" s="129"/>
    </row>
    <row r="48" spans="1:17" ht="12" customHeight="1">
      <c r="A48" s="8" t="s">
        <v>108</v>
      </c>
      <c r="B48" s="7">
        <v>110543</v>
      </c>
      <c r="C48" s="29">
        <v>0.445</v>
      </c>
      <c r="D48" s="28">
        <f>((100-$B$10)/100)*$B$8*C48</f>
        <v>0.4449889334831061</v>
      </c>
      <c r="E48" s="36">
        <f>((100-$B$10)/100)*$C$8*C48</f>
        <v>44.49889334831061</v>
      </c>
      <c r="F48" s="129"/>
      <c r="G48" s="129"/>
      <c r="H48" s="129"/>
      <c r="I48" s="129"/>
      <c r="J48" s="129"/>
      <c r="K48" s="129"/>
      <c r="L48" s="129"/>
      <c r="M48" s="129"/>
      <c r="N48" s="129"/>
      <c r="O48" s="129"/>
      <c r="P48" s="129"/>
      <c r="Q48" s="129"/>
    </row>
    <row r="49" spans="1:17" ht="12" customHeight="1">
      <c r="A49" s="8" t="s">
        <v>47</v>
      </c>
      <c r="B49" s="7">
        <v>193395</v>
      </c>
      <c r="C49" s="29">
        <v>9.93E-06</v>
      </c>
      <c r="D49" s="28">
        <f>((100-$B$10)/100)*$B$8*C49</f>
        <v>9.929753055027513E-06</v>
      </c>
      <c r="E49" s="36">
        <f>((100-$B$10)/100)*$C$8*C49</f>
        <v>0.0009929753055027512</v>
      </c>
      <c r="F49" s="129"/>
      <c r="G49" s="129"/>
      <c r="H49" s="129"/>
      <c r="I49" s="129"/>
      <c r="J49" s="129"/>
      <c r="K49" s="129"/>
      <c r="L49" s="129"/>
      <c r="M49" s="129"/>
      <c r="N49" s="129"/>
      <c r="O49" s="129"/>
      <c r="P49" s="129"/>
      <c r="Q49" s="129"/>
    </row>
    <row r="50" spans="1:17" ht="12" customHeight="1">
      <c r="A50" s="161" t="s">
        <v>104</v>
      </c>
      <c r="B50" s="160">
        <v>78842</v>
      </c>
      <c r="C50" s="29">
        <v>0.437</v>
      </c>
      <c r="D50" s="28">
        <f>((100-$B$10)/100)*$B$8*C50</f>
        <v>0.43698913243172444</v>
      </c>
      <c r="E50" s="36">
        <f>((100-$B$10)/100)*$C$8*C50</f>
        <v>43.69891324317244</v>
      </c>
      <c r="F50" s="129"/>
      <c r="G50" s="129"/>
      <c r="H50" s="129"/>
      <c r="I50" s="129"/>
      <c r="J50" s="129"/>
      <c r="K50" s="129"/>
      <c r="L50" s="129"/>
      <c r="M50" s="129"/>
      <c r="N50" s="129"/>
      <c r="O50" s="129"/>
      <c r="P50" s="129"/>
      <c r="Q50" s="129"/>
    </row>
    <row r="51" spans="1:17" ht="12" customHeight="1">
      <c r="A51" s="8" t="s">
        <v>48</v>
      </c>
      <c r="B51" s="7">
        <v>67561</v>
      </c>
      <c r="C51" s="29">
        <v>2.48</v>
      </c>
      <c r="D51" s="28">
        <f>((100-$B$10)/100)*$B$8*C51</f>
        <v>2.4799383259283214</v>
      </c>
      <c r="E51" s="36">
        <f>((100-$B$10)/100)*$C$8*C51</f>
        <v>247.99383259283215</v>
      </c>
      <c r="F51" s="129"/>
      <c r="G51" s="129"/>
      <c r="H51" s="129"/>
      <c r="I51" s="129"/>
      <c r="J51" s="129"/>
      <c r="K51" s="129"/>
      <c r="L51" s="129"/>
      <c r="M51" s="129"/>
      <c r="N51" s="129"/>
      <c r="O51" s="129"/>
      <c r="P51" s="129"/>
      <c r="Q51" s="129"/>
    </row>
    <row r="52" spans="1:17" ht="12" customHeight="1">
      <c r="A52" s="8" t="s">
        <v>49</v>
      </c>
      <c r="B52" s="7">
        <v>75092</v>
      </c>
      <c r="C52" s="29">
        <v>0.147</v>
      </c>
      <c r="D52" s="28">
        <f>((100-$B$10)/100)*$B$8*C52</f>
        <v>0.1469963443191384</v>
      </c>
      <c r="E52" s="36">
        <f>((100-$B$10)/100)*$C$8*C52</f>
        <v>14.699634431913841</v>
      </c>
      <c r="F52" s="129"/>
      <c r="G52" s="129"/>
      <c r="H52" s="129"/>
      <c r="I52" s="129"/>
      <c r="J52" s="129"/>
      <c r="K52" s="129"/>
      <c r="L52" s="129"/>
      <c r="M52" s="129"/>
      <c r="N52" s="129"/>
      <c r="O52" s="129"/>
      <c r="P52" s="129"/>
      <c r="Q52" s="129"/>
    </row>
    <row r="53" spans="1:17" ht="12" customHeight="1">
      <c r="A53" s="8" t="s">
        <v>50</v>
      </c>
      <c r="B53" s="7">
        <v>91203</v>
      </c>
      <c r="C53" s="29">
        <v>0.0963</v>
      </c>
      <c r="D53" s="28">
        <f>((100-$B$10)/100)*$B$8*C53</f>
        <v>0.09629760515600701</v>
      </c>
      <c r="E53" s="36">
        <f>((100-$B$10)/100)*$C$8*C53</f>
        <v>9.629760515600701</v>
      </c>
      <c r="F53" s="129"/>
      <c r="G53" s="129"/>
      <c r="H53" s="129"/>
      <c r="I53" s="129"/>
      <c r="J53" s="129"/>
      <c r="K53" s="129"/>
      <c r="L53" s="129"/>
      <c r="M53" s="129"/>
      <c r="N53" s="129"/>
      <c r="O53" s="129"/>
      <c r="P53" s="129"/>
      <c r="Q53" s="129"/>
    </row>
    <row r="54" spans="1:17" ht="12" customHeight="1">
      <c r="A54" s="8" t="s">
        <v>92</v>
      </c>
      <c r="B54" s="7">
        <v>1151</v>
      </c>
      <c r="C54" s="127">
        <v>0.03470000000000001</v>
      </c>
      <c r="D54" s="28">
        <f>((100-$B$10)/100)*$B$8*C54</f>
        <v>0.034699137060368056</v>
      </c>
      <c r="E54" s="36">
        <f>((100-$B$10)/100)*$C$8*C54</f>
        <v>3.4699137060368055</v>
      </c>
      <c r="F54" s="129"/>
      <c r="G54" s="129"/>
      <c r="H54" s="129"/>
      <c r="I54" s="129"/>
      <c r="J54" s="129"/>
      <c r="K54" s="129"/>
      <c r="L54" s="129"/>
      <c r="M54" s="129"/>
      <c r="N54" s="129"/>
      <c r="O54" s="129"/>
      <c r="P54" s="129"/>
      <c r="Q54" s="129"/>
    </row>
    <row r="55" spans="1:17" ht="12" customHeight="1">
      <c r="A55" s="45" t="s">
        <v>51</v>
      </c>
      <c r="B55" s="44">
        <v>198550</v>
      </c>
      <c r="C55" s="42">
        <v>4.97E-06</v>
      </c>
      <c r="D55" s="28">
        <f>((100-$B$10)/100)*$B$8*C55</f>
        <v>4.96987640317087E-06</v>
      </c>
      <c r="E55" s="36">
        <f>((100-$B$10)/100)*$C$8*C55</f>
        <v>0.0004969876403170871</v>
      </c>
      <c r="F55" s="129"/>
      <c r="G55" s="129"/>
      <c r="H55" s="129"/>
      <c r="I55" s="129"/>
      <c r="J55" s="129"/>
      <c r="K55" s="129"/>
      <c r="L55" s="129"/>
      <c r="M55" s="129"/>
      <c r="N55" s="129"/>
      <c r="O55" s="129"/>
      <c r="P55" s="129"/>
      <c r="Q55" s="129"/>
    </row>
    <row r="56" spans="1:17" ht="12" customHeight="1">
      <c r="A56" s="45" t="s">
        <v>52</v>
      </c>
      <c r="B56" s="44">
        <v>85018</v>
      </c>
      <c r="C56" s="42">
        <v>0.00353</v>
      </c>
      <c r="D56" s="28">
        <f>((100-$B$10)/100)*$B$8*C56</f>
        <v>0.003529912213922168</v>
      </c>
      <c r="E56" s="36">
        <f>((100-$B$10)/100)*$C$8*C56</f>
        <v>0.3529912213922168</v>
      </c>
      <c r="F56" s="129"/>
      <c r="G56" s="129"/>
      <c r="H56" s="129"/>
      <c r="I56" s="129"/>
      <c r="J56" s="129"/>
      <c r="K56" s="129"/>
      <c r="L56" s="129"/>
      <c r="M56" s="129"/>
      <c r="N56" s="129"/>
      <c r="O56" s="129"/>
      <c r="P56" s="129"/>
      <c r="Q56" s="129"/>
    </row>
    <row r="57" spans="1:17" ht="12" customHeight="1">
      <c r="A57" s="8" t="s">
        <v>53</v>
      </c>
      <c r="B57" s="7">
        <v>108952</v>
      </c>
      <c r="C57" s="29">
        <v>0.0421</v>
      </c>
      <c r="D57" s="28">
        <f>((100-$B$10)/100)*$B$8*C57</f>
        <v>0.042098953032896104</v>
      </c>
      <c r="E57" s="36">
        <f>((100-$B$10)/100)*$C$8*C57</f>
        <v>4.209895303289611</v>
      </c>
      <c r="F57" s="129"/>
      <c r="G57" s="129"/>
      <c r="H57" s="129"/>
      <c r="I57" s="129"/>
      <c r="J57" s="129"/>
      <c r="K57" s="129"/>
      <c r="L57" s="129"/>
      <c r="M57" s="129"/>
      <c r="N57" s="129"/>
      <c r="O57" s="129"/>
      <c r="P57" s="129"/>
      <c r="Q57" s="129"/>
    </row>
    <row r="58" spans="1:17" ht="12" customHeight="1">
      <c r="A58" s="45" t="s">
        <v>54</v>
      </c>
      <c r="B58" s="44">
        <v>129000</v>
      </c>
      <c r="C58" s="27">
        <v>0.000584</v>
      </c>
      <c r="D58" s="28">
        <f>((100-$B$10)/100)*$B$8*C58</f>
        <v>0.0005839854767508628</v>
      </c>
      <c r="E58" s="36">
        <f>((100-$B$10)/100)*$C$8*C58</f>
        <v>0.05839854767508628</v>
      </c>
      <c r="F58" s="129"/>
      <c r="G58" s="129"/>
      <c r="H58" s="129"/>
      <c r="I58" s="129"/>
      <c r="J58" s="129"/>
      <c r="K58" s="129"/>
      <c r="L58" s="129"/>
      <c r="M58" s="129"/>
      <c r="N58" s="129"/>
      <c r="O58" s="129"/>
      <c r="P58" s="129"/>
      <c r="Q58" s="129"/>
    </row>
    <row r="59" spans="1:17" ht="12" customHeight="1">
      <c r="A59" s="8" t="s">
        <v>55</v>
      </c>
      <c r="B59" s="7">
        <v>100425</v>
      </c>
      <c r="C59" s="29">
        <v>0.054799999999999995</v>
      </c>
      <c r="D59" s="28">
        <f>((100-$B$10)/100)*$B$8*C59</f>
        <v>0.05479863720196452</v>
      </c>
      <c r="E59" s="36">
        <f>((100-$B$10)/100)*$C$8*C59</f>
        <v>5.479863720196452</v>
      </c>
      <c r="F59" s="129"/>
      <c r="G59" s="129"/>
      <c r="H59" s="129"/>
      <c r="I59" s="129"/>
      <c r="J59" s="129"/>
      <c r="K59" s="129"/>
      <c r="L59" s="129"/>
      <c r="M59" s="129"/>
      <c r="N59" s="129"/>
      <c r="O59" s="129"/>
      <c r="P59" s="129"/>
      <c r="Q59" s="129"/>
    </row>
    <row r="60" spans="1:17" ht="12" customHeight="1">
      <c r="A60" s="8" t="s">
        <v>56</v>
      </c>
      <c r="B60" s="7">
        <v>108883</v>
      </c>
      <c r="C60" s="29">
        <v>0.963</v>
      </c>
      <c r="D60" s="28">
        <f>((100-$B$10)/100)*$B$8*C60</f>
        <v>0.96297605156007</v>
      </c>
      <c r="E60" s="36">
        <f>((100-$B$10)/100)*$C$8*C60</f>
        <v>96.297605156007</v>
      </c>
      <c r="F60" s="129"/>
      <c r="G60" s="129"/>
      <c r="H60" s="129"/>
      <c r="I60" s="129"/>
      <c r="J60" s="129"/>
      <c r="K60" s="129"/>
      <c r="L60" s="129"/>
      <c r="M60" s="129"/>
      <c r="N60" s="129"/>
      <c r="O60" s="129"/>
      <c r="P60" s="129"/>
      <c r="Q60" s="129"/>
    </row>
    <row r="61" spans="1:17" ht="12" customHeight="1">
      <c r="A61" s="8" t="s">
        <v>17</v>
      </c>
      <c r="B61" s="7">
        <v>75014</v>
      </c>
      <c r="C61" s="27">
        <v>0.0247</v>
      </c>
      <c r="D61" s="28">
        <f>((100-$B$10)/100)*$B$8*C61</f>
        <v>0.024699385746140945</v>
      </c>
      <c r="E61" s="36">
        <f>((100-$B$10)/100)*$C$8*C61</f>
        <v>2.4699385746140945</v>
      </c>
      <c r="F61" s="129"/>
      <c r="G61" s="129"/>
      <c r="H61" s="129"/>
      <c r="I61" s="129"/>
      <c r="J61" s="129"/>
      <c r="K61" s="129"/>
      <c r="L61" s="129"/>
      <c r="M61" s="129"/>
      <c r="N61" s="129"/>
      <c r="O61" s="129"/>
      <c r="P61" s="129"/>
      <c r="Q61" s="129"/>
    </row>
    <row r="62" spans="1:17" ht="12" customHeight="1" thickBot="1">
      <c r="A62" s="9" t="s">
        <v>57</v>
      </c>
      <c r="B62" s="10">
        <v>1330207</v>
      </c>
      <c r="C62" s="30">
        <v>0.268</v>
      </c>
      <c r="D62" s="31">
        <f>((100-$B$10)/100)*$B$8*C62</f>
        <v>0.2679933352212864</v>
      </c>
      <c r="E62" s="37">
        <f>((100-$B$10)/100)*$C$8*C62</f>
        <v>26.799333522128638</v>
      </c>
      <c r="F62" s="129"/>
      <c r="G62" s="129"/>
      <c r="H62" s="129"/>
      <c r="I62" s="129"/>
      <c r="J62" s="129"/>
      <c r="K62" s="129"/>
      <c r="L62" s="129"/>
      <c r="M62" s="129"/>
      <c r="N62" s="129"/>
      <c r="O62" s="129"/>
      <c r="P62" s="129"/>
      <c r="Q62" s="129"/>
    </row>
    <row r="63" spans="1:17" ht="12.75">
      <c r="A63" s="130"/>
      <c r="B63" s="131"/>
      <c r="C63" s="132"/>
      <c r="D63" s="132"/>
      <c r="E63" s="132"/>
      <c r="F63" s="129"/>
      <c r="G63" s="129"/>
      <c r="H63" s="129"/>
      <c r="I63" s="129"/>
      <c r="J63" s="129"/>
      <c r="K63" s="129"/>
      <c r="L63" s="129"/>
      <c r="M63" s="129"/>
      <c r="N63" s="129"/>
      <c r="O63" s="129"/>
      <c r="P63" s="129"/>
      <c r="Q63" s="129"/>
    </row>
    <row r="64" spans="1:17" ht="12.75">
      <c r="A64" s="16" t="s">
        <v>9</v>
      </c>
      <c r="B64" s="17"/>
      <c r="C64" s="18"/>
      <c r="D64" s="18"/>
      <c r="E64" s="18"/>
      <c r="F64" s="18"/>
      <c r="G64" s="18"/>
      <c r="H64" s="19"/>
      <c r="I64" s="19"/>
      <c r="J64" s="133"/>
      <c r="K64" s="133"/>
      <c r="L64" s="133"/>
      <c r="M64" s="129"/>
      <c r="N64" s="129"/>
      <c r="O64" s="129"/>
      <c r="P64" s="129"/>
      <c r="Q64" s="129"/>
    </row>
    <row r="65" spans="1:17" ht="25.5" customHeight="1">
      <c r="A65" s="216" t="s">
        <v>78</v>
      </c>
      <c r="B65" s="217"/>
      <c r="C65" s="217"/>
      <c r="D65" s="217"/>
      <c r="E65" s="217"/>
      <c r="F65" s="217"/>
      <c r="G65" s="217"/>
      <c r="H65" s="217"/>
      <c r="I65" s="217"/>
      <c r="J65" s="136"/>
      <c r="K65" s="137"/>
      <c r="L65" s="133"/>
      <c r="M65" s="129"/>
      <c r="N65" s="129"/>
      <c r="O65" s="129"/>
      <c r="P65" s="129"/>
      <c r="Q65" s="129"/>
    </row>
    <row r="66" spans="1:17" ht="15.75" customHeight="1">
      <c r="A66" s="221" t="s">
        <v>93</v>
      </c>
      <c r="B66" s="222"/>
      <c r="C66" s="222"/>
      <c r="D66" s="222"/>
      <c r="E66" s="222"/>
      <c r="F66" s="222"/>
      <c r="G66" s="222"/>
      <c r="H66" s="222"/>
      <c r="I66" s="223"/>
      <c r="J66" s="136"/>
      <c r="K66" s="137"/>
      <c r="L66" s="129"/>
      <c r="M66" s="129"/>
      <c r="N66" s="129"/>
      <c r="O66" s="129"/>
      <c r="P66" s="129"/>
      <c r="Q66" s="129"/>
    </row>
    <row r="67" spans="1:17" ht="12.75">
      <c r="A67" s="218" t="s">
        <v>100</v>
      </c>
      <c r="B67" s="219"/>
      <c r="C67" s="219"/>
      <c r="D67" s="219"/>
      <c r="E67" s="219"/>
      <c r="F67" s="219"/>
      <c r="G67" s="219"/>
      <c r="H67" s="219"/>
      <c r="I67" s="220"/>
      <c r="J67" s="138"/>
      <c r="K67" s="129"/>
      <c r="L67" s="129"/>
      <c r="M67" s="129"/>
      <c r="N67" s="129"/>
      <c r="O67" s="129"/>
      <c r="P67" s="129"/>
      <c r="Q67" s="129"/>
    </row>
    <row r="68" spans="1:17" ht="12.75">
      <c r="A68" s="129"/>
      <c r="B68" s="139"/>
      <c r="C68" s="129"/>
      <c r="D68" s="129"/>
      <c r="E68" s="129"/>
      <c r="F68" s="129"/>
      <c r="G68" s="129"/>
      <c r="H68" s="129"/>
      <c r="I68" s="129"/>
      <c r="J68" s="129"/>
      <c r="K68" s="129"/>
      <c r="L68" s="129"/>
      <c r="M68" s="129"/>
      <c r="N68" s="129"/>
      <c r="O68" s="129"/>
      <c r="P68" s="129"/>
      <c r="Q68" s="129"/>
    </row>
    <row r="69" spans="1:17" ht="12.75">
      <c r="A69" s="129"/>
      <c r="B69" s="139"/>
      <c r="C69" s="129"/>
      <c r="D69" s="129"/>
      <c r="E69" s="129"/>
      <c r="F69" s="129"/>
      <c r="G69" s="129"/>
      <c r="H69" s="129"/>
      <c r="I69" s="129"/>
      <c r="J69" s="129"/>
      <c r="K69" s="129"/>
      <c r="L69" s="129"/>
      <c r="M69" s="129"/>
      <c r="N69" s="129"/>
      <c r="O69" s="129"/>
      <c r="P69" s="129"/>
      <c r="Q69" s="129"/>
    </row>
  </sheetData>
  <sheetProtection/>
  <mergeCells count="22">
    <mergeCell ref="A65:I65"/>
    <mergeCell ref="K13:K14"/>
    <mergeCell ref="A67:I67"/>
    <mergeCell ref="A66:I66"/>
    <mergeCell ref="J13:J14"/>
    <mergeCell ref="E3:F3"/>
    <mergeCell ref="I2:L2"/>
    <mergeCell ref="I5:L7"/>
    <mergeCell ref="L13:L14"/>
    <mergeCell ref="E12:E14"/>
    <mergeCell ref="I12:L12"/>
    <mergeCell ref="G13:G14"/>
    <mergeCell ref="B1:G1"/>
    <mergeCell ref="A12:A14"/>
    <mergeCell ref="B12:B14"/>
    <mergeCell ref="C12:C14"/>
    <mergeCell ref="D12:D14"/>
    <mergeCell ref="I13:I14"/>
    <mergeCell ref="D7:G7"/>
    <mergeCell ref="B3:C3"/>
    <mergeCell ref="B2:G2"/>
    <mergeCell ref="D8:G11"/>
  </mergeCells>
  <printOptions gridLines="1"/>
  <pageMargins left="0.75" right="0.75" top="1" bottom="1" header="0.5" footer="0.5"/>
  <pageSetup blackAndWhite="1" fitToHeight="1" fitToWidth="1" horizontalDpi="600" verticalDpi="600" orientation="landscape" scale="50" r:id="rId3"/>
  <legacyDrawing r:id="rId2"/>
</worksheet>
</file>

<file path=xl/worksheets/sheet2.xml><?xml version="1.0" encoding="utf-8"?>
<worksheet xmlns="http://schemas.openxmlformats.org/spreadsheetml/2006/main" xmlns:r="http://schemas.openxmlformats.org/officeDocument/2006/relationships">
  <dimension ref="A1:Q63"/>
  <sheetViews>
    <sheetView zoomScale="130" zoomScaleNormal="130" zoomScalePageLayoutView="0" workbookViewId="0" topLeftCell="A1">
      <selection activeCell="B4" sqref="B4"/>
    </sheetView>
  </sheetViews>
  <sheetFormatPr defaultColWidth="8.8515625" defaultRowHeight="12.75"/>
  <cols>
    <col min="1" max="1" width="26.57421875" style="58" customWidth="1"/>
    <col min="2" max="2" width="11.7109375" style="105" customWidth="1"/>
    <col min="3" max="6" width="11.7109375" style="58" customWidth="1"/>
    <col min="7" max="7" width="27.421875" style="58" customWidth="1"/>
    <col min="8" max="8" width="8.8515625" style="58" customWidth="1"/>
    <col min="9" max="12" width="11.7109375" style="58" customWidth="1"/>
    <col min="13" max="16384" width="8.8515625" style="58" customWidth="1"/>
  </cols>
  <sheetData>
    <row r="1" spans="1:17" ht="18.75" thickBot="1">
      <c r="A1" s="57" t="s">
        <v>10</v>
      </c>
      <c r="B1" s="224" t="s">
        <v>73</v>
      </c>
      <c r="C1" s="225"/>
      <c r="D1" s="225"/>
      <c r="E1" s="225"/>
      <c r="F1" s="225"/>
      <c r="G1" s="226"/>
      <c r="H1" s="140"/>
      <c r="I1" s="140"/>
      <c r="J1" s="140"/>
      <c r="K1" s="140"/>
      <c r="L1" s="140"/>
      <c r="M1" s="140"/>
      <c r="N1" s="140"/>
      <c r="O1" s="140"/>
      <c r="P1" s="140"/>
      <c r="Q1" s="140"/>
    </row>
    <row r="2" spans="1:17" ht="30.75" customHeight="1" thickBot="1">
      <c r="A2" s="59" t="s">
        <v>6</v>
      </c>
      <c r="B2" s="227" t="s">
        <v>97</v>
      </c>
      <c r="C2" s="228"/>
      <c r="D2" s="228"/>
      <c r="E2" s="228"/>
      <c r="F2" s="228"/>
      <c r="G2" s="229"/>
      <c r="H2" s="140"/>
      <c r="I2" s="198" t="s">
        <v>67</v>
      </c>
      <c r="J2" s="199"/>
      <c r="K2" s="199"/>
      <c r="L2" s="200"/>
      <c r="M2" s="140"/>
      <c r="N2" s="140"/>
      <c r="O2" s="140"/>
      <c r="P2" s="140"/>
      <c r="Q2" s="140"/>
    </row>
    <row r="3" spans="1:17" ht="13.5" thickBot="1">
      <c r="A3" s="60" t="s">
        <v>11</v>
      </c>
      <c r="B3" s="230" t="s">
        <v>8</v>
      </c>
      <c r="C3" s="231"/>
      <c r="D3" s="61" t="s">
        <v>7</v>
      </c>
      <c r="E3" s="197">
        <v>43885</v>
      </c>
      <c r="F3" s="197"/>
      <c r="G3" s="62"/>
      <c r="H3" s="140"/>
      <c r="I3" s="121" t="s">
        <v>64</v>
      </c>
      <c r="J3" s="118" t="s">
        <v>65</v>
      </c>
      <c r="K3" s="119" t="s">
        <v>66</v>
      </c>
      <c r="L3" s="64"/>
      <c r="M3" s="140"/>
      <c r="N3" s="140"/>
      <c r="O3" s="140"/>
      <c r="P3" s="140"/>
      <c r="Q3" s="140"/>
    </row>
    <row r="4" spans="1:17" ht="13.5" thickBot="1">
      <c r="A4" s="65" t="s">
        <v>0</v>
      </c>
      <c r="B4" s="66"/>
      <c r="C4" s="66"/>
      <c r="D4" s="66"/>
      <c r="F4" s="63"/>
      <c r="G4" s="64"/>
      <c r="H4" s="140"/>
      <c r="I4" s="122">
        <v>1000</v>
      </c>
      <c r="J4" s="123">
        <f>I4*(2542.5/(1000*0.35))</f>
        <v>7264.285714285715</v>
      </c>
      <c r="K4" s="125">
        <f>J4/1000000</f>
        <v>0.0072642857142857144</v>
      </c>
      <c r="L4" s="120"/>
      <c r="M4" s="140"/>
      <c r="N4" s="140"/>
      <c r="O4" s="140"/>
      <c r="P4" s="140"/>
      <c r="Q4" s="140"/>
    </row>
    <row r="5" spans="1:17" ht="12.75">
      <c r="A5" s="65" t="s">
        <v>1</v>
      </c>
      <c r="B5" s="66"/>
      <c r="C5" s="66"/>
      <c r="D5" s="66"/>
      <c r="F5" s="63"/>
      <c r="G5" s="64"/>
      <c r="H5" s="140"/>
      <c r="I5" s="201" t="s">
        <v>96</v>
      </c>
      <c r="J5" s="202"/>
      <c r="K5" s="202"/>
      <c r="L5" s="203"/>
      <c r="M5" s="140"/>
      <c r="N5" s="140"/>
      <c r="O5" s="140"/>
      <c r="P5" s="140"/>
      <c r="Q5" s="140"/>
    </row>
    <row r="6" spans="1:17" ht="13.5" thickBot="1">
      <c r="A6" s="67" t="s">
        <v>2</v>
      </c>
      <c r="B6" s="68"/>
      <c r="C6" s="68"/>
      <c r="D6" s="68"/>
      <c r="E6" s="69"/>
      <c r="F6" s="69"/>
      <c r="G6" s="70"/>
      <c r="H6" s="141"/>
      <c r="I6" s="204"/>
      <c r="J6" s="205"/>
      <c r="K6" s="205"/>
      <c r="L6" s="206"/>
      <c r="M6" s="140"/>
      <c r="N6" s="140"/>
      <c r="O6" s="140"/>
      <c r="P6" s="140"/>
      <c r="Q6" s="140"/>
    </row>
    <row r="7" spans="1:17" ht="28.5" customHeight="1" thickBot="1" thickTop="1">
      <c r="A7" s="71" t="s">
        <v>12</v>
      </c>
      <c r="B7" s="72" t="s">
        <v>62</v>
      </c>
      <c r="C7" s="72" t="s">
        <v>74</v>
      </c>
      <c r="D7" s="232" t="s">
        <v>13</v>
      </c>
      <c r="E7" s="233"/>
      <c r="F7" s="233"/>
      <c r="G7" s="234"/>
      <c r="H7" s="140"/>
      <c r="I7" s="207"/>
      <c r="J7" s="208"/>
      <c r="K7" s="208"/>
      <c r="L7" s="209"/>
      <c r="M7" s="140"/>
      <c r="N7" s="140"/>
      <c r="O7" s="140"/>
      <c r="P7" s="140"/>
      <c r="Q7" s="140"/>
    </row>
    <row r="8" spans="1:17" ht="13.5" customHeight="1" thickBot="1">
      <c r="A8" s="73" t="s">
        <v>61</v>
      </c>
      <c r="B8" s="74">
        <v>1</v>
      </c>
      <c r="C8" s="75">
        <v>100</v>
      </c>
      <c r="D8" s="235" t="s">
        <v>89</v>
      </c>
      <c r="E8" s="236"/>
      <c r="F8" s="236"/>
      <c r="G8" s="237"/>
      <c r="H8" s="140"/>
      <c r="I8" s="142"/>
      <c r="J8" s="142"/>
      <c r="K8" s="142"/>
      <c r="L8" s="142"/>
      <c r="M8" s="140"/>
      <c r="N8" s="140"/>
      <c r="O8" s="140"/>
      <c r="P8" s="140"/>
      <c r="Q8" s="140"/>
    </row>
    <row r="9" spans="1:17" ht="13.5" thickBot="1">
      <c r="A9" s="35" t="s">
        <v>71</v>
      </c>
      <c r="B9" s="76">
        <v>0.38881</v>
      </c>
      <c r="C9" s="77"/>
      <c r="D9" s="238"/>
      <c r="E9" s="239"/>
      <c r="F9" s="239"/>
      <c r="G9" s="240"/>
      <c r="H9" s="140"/>
      <c r="I9" s="143"/>
      <c r="J9" s="143"/>
      <c r="K9" s="143"/>
      <c r="L9" s="143"/>
      <c r="M9" s="140"/>
      <c r="N9" s="140"/>
      <c r="O9" s="140"/>
      <c r="P9" s="140"/>
      <c r="Q9" s="140"/>
    </row>
    <row r="10" spans="1:17" ht="13.5" thickBot="1">
      <c r="A10" s="35" t="s">
        <v>58</v>
      </c>
      <c r="B10" s="112">
        <f>((L15-B9)/L15)*100</f>
        <v>0.0024868577289707504</v>
      </c>
      <c r="C10" s="77"/>
      <c r="D10" s="238"/>
      <c r="E10" s="239"/>
      <c r="F10" s="239"/>
      <c r="G10" s="240"/>
      <c r="H10" s="140"/>
      <c r="I10" s="140"/>
      <c r="J10" s="140"/>
      <c r="K10" s="140"/>
      <c r="L10" s="140"/>
      <c r="M10" s="140"/>
      <c r="N10" s="140"/>
      <c r="O10" s="140"/>
      <c r="P10" s="140"/>
      <c r="Q10" s="140"/>
    </row>
    <row r="11" spans="1:17" ht="23.25" customHeight="1" thickBot="1">
      <c r="A11" s="78"/>
      <c r="B11" s="79"/>
      <c r="C11" s="77"/>
      <c r="D11" s="241"/>
      <c r="E11" s="242"/>
      <c r="F11" s="242"/>
      <c r="G11" s="243"/>
      <c r="H11" s="140"/>
      <c r="I11" s="140"/>
      <c r="J11" s="140"/>
      <c r="K11" s="140"/>
      <c r="L11" s="140"/>
      <c r="M11" s="140"/>
      <c r="N11" s="140"/>
      <c r="O11" s="140"/>
      <c r="P11" s="140"/>
      <c r="Q11" s="140"/>
    </row>
    <row r="12" spans="1:17" ht="13.5" customHeight="1">
      <c r="A12" s="246" t="s">
        <v>60</v>
      </c>
      <c r="B12" s="246" t="s">
        <v>3</v>
      </c>
      <c r="C12" s="251" t="s">
        <v>14</v>
      </c>
      <c r="D12" s="246" t="s">
        <v>4</v>
      </c>
      <c r="E12" s="256" t="s">
        <v>5</v>
      </c>
      <c r="F12" s="140"/>
      <c r="G12" s="140"/>
      <c r="H12" s="140"/>
      <c r="I12" s="213" t="s">
        <v>77</v>
      </c>
      <c r="J12" s="214"/>
      <c r="K12" s="214"/>
      <c r="L12" s="215"/>
      <c r="M12" s="140"/>
      <c r="N12" s="140"/>
      <c r="O12" s="140"/>
      <c r="P12" s="140"/>
      <c r="Q12" s="140"/>
    </row>
    <row r="13" spans="1:17" ht="13.5" customHeight="1">
      <c r="A13" s="247"/>
      <c r="B13" s="249"/>
      <c r="C13" s="252"/>
      <c r="D13" s="254"/>
      <c r="E13" s="257"/>
      <c r="F13" s="140"/>
      <c r="G13" s="178" t="s">
        <v>68</v>
      </c>
      <c r="H13" s="129"/>
      <c r="I13" s="178" t="s">
        <v>69</v>
      </c>
      <c r="J13" s="178" t="s">
        <v>70</v>
      </c>
      <c r="K13" s="178" t="s">
        <v>72</v>
      </c>
      <c r="L13" s="178" t="s">
        <v>71</v>
      </c>
      <c r="M13" s="140"/>
      <c r="N13" s="140"/>
      <c r="O13" s="140"/>
      <c r="P13" s="140"/>
      <c r="Q13" s="140"/>
    </row>
    <row r="14" spans="1:17" ht="11.25" customHeight="1">
      <c r="A14" s="248"/>
      <c r="B14" s="250"/>
      <c r="C14" s="253"/>
      <c r="D14" s="255"/>
      <c r="E14" s="258"/>
      <c r="F14" s="140"/>
      <c r="G14" s="170"/>
      <c r="H14" s="129"/>
      <c r="I14" s="179"/>
      <c r="J14" s="179"/>
      <c r="K14" s="179"/>
      <c r="L14" s="179"/>
      <c r="M14" s="140"/>
      <c r="N14" s="140"/>
      <c r="O14" s="140"/>
      <c r="P14" s="140"/>
      <c r="Q14" s="140"/>
    </row>
    <row r="15" spans="1:17" ht="12" customHeight="1">
      <c r="A15" s="80" t="s">
        <v>20</v>
      </c>
      <c r="B15" s="81">
        <v>79345</v>
      </c>
      <c r="C15" s="82">
        <v>0.04</v>
      </c>
      <c r="D15" s="83">
        <f>((100-$B$10)/100)*$B$8*C15</f>
        <v>0.039999005256908415</v>
      </c>
      <c r="E15" s="113">
        <f>((100-$B$10)/100)*$C$8*C15</f>
        <v>3.9999005256908413</v>
      </c>
      <c r="F15" s="140"/>
      <c r="G15" s="54">
        <f>((SUM(C15:C56)*0.00726)*453.6)/1000</f>
        <v>0.23830755063423772</v>
      </c>
      <c r="H15" s="129"/>
      <c r="I15" s="54">
        <v>0.118</v>
      </c>
      <c r="J15" s="55">
        <f>I15*1000</f>
        <v>118</v>
      </c>
      <c r="K15" s="56">
        <f>(J15*0.00726429)/1000</f>
        <v>0.00085718622</v>
      </c>
      <c r="L15" s="54">
        <f>K15*453.6</f>
        <v>0.388819669392</v>
      </c>
      <c r="M15" s="140"/>
      <c r="N15" s="140"/>
      <c r="O15" s="140"/>
      <c r="P15" s="140"/>
      <c r="Q15" s="140"/>
    </row>
    <row r="16" spans="1:17" ht="12" customHeight="1">
      <c r="A16" s="85" t="s">
        <v>22</v>
      </c>
      <c r="B16" s="86">
        <v>79005</v>
      </c>
      <c r="C16" s="82">
        <v>0.0318</v>
      </c>
      <c r="D16" s="83">
        <f>((100-$B$10)/100)*$B$8*C16</f>
        <v>0.03179920917924219</v>
      </c>
      <c r="E16" s="84">
        <f>((100-$B$10)/100)*$C$8*C16</f>
        <v>3.179920917924219</v>
      </c>
      <c r="F16" s="140"/>
      <c r="G16" s="140"/>
      <c r="H16" s="140"/>
      <c r="I16" s="140"/>
      <c r="J16" s="140"/>
      <c r="K16" s="140"/>
      <c r="L16" s="140"/>
      <c r="M16" s="140"/>
      <c r="N16" s="140"/>
      <c r="O16" s="140"/>
      <c r="P16" s="140"/>
      <c r="Q16" s="140"/>
    </row>
    <row r="17" spans="1:17" ht="12" customHeight="1">
      <c r="A17" s="85" t="s">
        <v>21</v>
      </c>
      <c r="B17" s="86">
        <v>75343</v>
      </c>
      <c r="C17" s="82">
        <v>0.0236</v>
      </c>
      <c r="D17" s="83">
        <f>((100-$B$10)/100)*$B$8*C17</f>
        <v>0.023599413101575963</v>
      </c>
      <c r="E17" s="84">
        <f>((100-$B$10)/100)*$C$8*C17</f>
        <v>2.359941310157596</v>
      </c>
      <c r="F17" s="140"/>
      <c r="G17" s="140"/>
      <c r="H17" s="140"/>
      <c r="I17" s="140"/>
      <c r="J17" s="140"/>
      <c r="K17" s="140"/>
      <c r="L17" s="140"/>
      <c r="M17" s="140"/>
      <c r="N17" s="140"/>
      <c r="O17" s="140"/>
      <c r="P17" s="140"/>
      <c r="Q17" s="140"/>
    </row>
    <row r="18" spans="1:17" ht="12" customHeight="1">
      <c r="A18" s="87" t="s">
        <v>23</v>
      </c>
      <c r="B18" s="88">
        <v>95636</v>
      </c>
      <c r="C18" s="89">
        <v>0.0143</v>
      </c>
      <c r="D18" s="83">
        <f>((100-$B$10)/100)*$B$8*C18</f>
        <v>0.014299644379344757</v>
      </c>
      <c r="E18" s="84">
        <f>((100-$B$10)/100)*$C$8*C18</f>
        <v>1.4299644379344758</v>
      </c>
      <c r="F18" s="140"/>
      <c r="G18" s="140"/>
      <c r="H18" s="140"/>
      <c r="I18" s="140"/>
      <c r="J18" s="140"/>
      <c r="K18" s="140"/>
      <c r="L18" s="140"/>
      <c r="M18" s="140"/>
      <c r="N18" s="140"/>
      <c r="O18" s="140"/>
      <c r="P18" s="140"/>
      <c r="Q18" s="140"/>
    </row>
    <row r="19" spans="1:17" ht="12" customHeight="1">
      <c r="A19" s="283" t="s">
        <v>24</v>
      </c>
      <c r="B19" s="160">
        <v>78875</v>
      </c>
      <c r="C19" s="89">
        <v>0.0269</v>
      </c>
      <c r="D19" s="83">
        <f>((100-$B$10)/100)*$B$8*C19</f>
        <v>0.02689933103527091</v>
      </c>
      <c r="E19" s="84">
        <f>((100-$B$10)/100)*$C$8*C19</f>
        <v>2.689933103527091</v>
      </c>
      <c r="F19" s="140"/>
      <c r="G19" s="140"/>
      <c r="H19" s="140"/>
      <c r="I19" s="140"/>
      <c r="J19" s="140"/>
      <c r="K19" s="140"/>
      <c r="L19" s="140"/>
      <c r="M19" s="140"/>
      <c r="N19" s="140"/>
      <c r="O19" s="140"/>
      <c r="P19" s="140"/>
      <c r="Q19" s="140"/>
    </row>
    <row r="20" spans="1:17" ht="12" customHeight="1">
      <c r="A20" s="65" t="s">
        <v>25</v>
      </c>
      <c r="B20" s="86">
        <v>106990</v>
      </c>
      <c r="C20" s="82">
        <v>0.26699999999999996</v>
      </c>
      <c r="D20" s="83">
        <f>((100-$B$10)/100)*$B$8*C20</f>
        <v>0.26699336008986363</v>
      </c>
      <c r="E20" s="84">
        <f>((100-$B$10)/100)*$C$8*C20</f>
        <v>26.69933600898636</v>
      </c>
      <c r="F20" s="140"/>
      <c r="G20" s="140"/>
      <c r="H20" s="140"/>
      <c r="I20" s="140"/>
      <c r="J20" s="140"/>
      <c r="K20" s="140"/>
      <c r="L20" s="140"/>
      <c r="M20" s="140"/>
      <c r="N20" s="140"/>
      <c r="O20" s="140"/>
      <c r="P20" s="140"/>
      <c r="Q20" s="140"/>
    </row>
    <row r="21" spans="1:17" ht="12" customHeight="1">
      <c r="A21" s="283" t="s">
        <v>83</v>
      </c>
      <c r="B21" s="160">
        <v>542756</v>
      </c>
      <c r="C21" s="82">
        <v>0.0264</v>
      </c>
      <c r="D21" s="83">
        <f>((100-$B$10)/100)*$B$8*C21</f>
        <v>0.026399343469559553</v>
      </c>
      <c r="E21" s="84">
        <f>((100-$B$10)/100)*$C$8*C21</f>
        <v>2.6399343469559553</v>
      </c>
      <c r="F21" s="140"/>
      <c r="G21" s="140"/>
      <c r="H21" s="140"/>
      <c r="I21" s="140"/>
      <c r="J21" s="140"/>
      <c r="K21" s="140"/>
      <c r="L21" s="140"/>
      <c r="M21" s="140"/>
      <c r="N21" s="140"/>
      <c r="O21" s="140"/>
      <c r="P21" s="140"/>
      <c r="Q21" s="140"/>
    </row>
    <row r="22" spans="1:17" ht="12" customHeight="1">
      <c r="A22" s="87" t="s">
        <v>26</v>
      </c>
      <c r="B22" s="88">
        <v>540841</v>
      </c>
      <c r="C22" s="89">
        <v>0.25</v>
      </c>
      <c r="D22" s="83">
        <f>((100-$B$10)/100)*$B$8*C22</f>
        <v>0.24999378285567758</v>
      </c>
      <c r="E22" s="84">
        <f>((100-$B$10)/100)*$C$8*C22</f>
        <v>24.999378285567758</v>
      </c>
      <c r="F22" s="140"/>
      <c r="G22" s="140"/>
      <c r="H22" s="140"/>
      <c r="I22" s="140"/>
      <c r="J22" s="140"/>
      <c r="K22" s="140"/>
      <c r="L22" s="140"/>
      <c r="M22" s="140"/>
      <c r="N22" s="140"/>
      <c r="O22" s="140"/>
      <c r="P22" s="140"/>
      <c r="Q22" s="140"/>
    </row>
    <row r="23" spans="1:17" ht="12" customHeight="1">
      <c r="A23" s="87" t="s">
        <v>27</v>
      </c>
      <c r="B23" s="88">
        <v>91576</v>
      </c>
      <c r="C23" s="89">
        <v>0.0332</v>
      </c>
      <c r="D23" s="83">
        <f>((100-$B$10)/100)*$B$8*C23</f>
        <v>0.03319917436323398</v>
      </c>
      <c r="E23" s="84">
        <f>((100-$B$10)/100)*$C$8*C23</f>
        <v>3.319917436323398</v>
      </c>
      <c r="F23" s="140"/>
      <c r="G23" s="140"/>
      <c r="H23" s="140"/>
      <c r="I23" s="140"/>
      <c r="J23" s="140"/>
      <c r="K23" s="140"/>
      <c r="L23" s="140"/>
      <c r="M23" s="140"/>
      <c r="N23" s="140"/>
      <c r="O23" s="140"/>
      <c r="P23" s="140"/>
      <c r="Q23" s="140"/>
    </row>
    <row r="24" spans="1:17" ht="12" customHeight="1">
      <c r="A24" s="87" t="s">
        <v>28</v>
      </c>
      <c r="B24" s="88">
        <v>83329</v>
      </c>
      <c r="C24" s="89">
        <v>0.00125</v>
      </c>
      <c r="D24" s="83">
        <f>((100-$B$10)/100)*$B$8*C24</f>
        <v>0.001249968914278388</v>
      </c>
      <c r="E24" s="84">
        <f>((100-$B$10)/100)*$C$8*C24</f>
        <v>0.12499689142783879</v>
      </c>
      <c r="F24" s="140"/>
      <c r="G24" s="140"/>
      <c r="H24" s="140"/>
      <c r="I24" s="140"/>
      <c r="J24" s="140"/>
      <c r="K24" s="140"/>
      <c r="L24" s="140"/>
      <c r="M24" s="140"/>
      <c r="N24" s="140"/>
      <c r="O24" s="140"/>
      <c r="P24" s="140"/>
      <c r="Q24" s="140"/>
    </row>
    <row r="25" spans="1:17" ht="12" customHeight="1">
      <c r="A25" s="92" t="s">
        <v>29</v>
      </c>
      <c r="B25" s="88">
        <v>208968</v>
      </c>
      <c r="C25" s="89">
        <v>0.00553</v>
      </c>
      <c r="D25" s="83">
        <f>((100-$B$10)/100)*$B$8*C25</f>
        <v>0.005529862476767588</v>
      </c>
      <c r="E25" s="84">
        <f>((100-$B$10)/100)*$C$8*C25</f>
        <v>0.5529862476767589</v>
      </c>
      <c r="F25" s="140"/>
      <c r="G25" s="140"/>
      <c r="H25" s="140"/>
      <c r="I25" s="140"/>
      <c r="J25" s="140"/>
      <c r="K25" s="140"/>
      <c r="L25" s="140"/>
      <c r="M25" s="140"/>
      <c r="N25" s="140"/>
      <c r="O25" s="140"/>
      <c r="P25" s="140"/>
      <c r="Q25" s="140"/>
    </row>
    <row r="26" spans="1:17" ht="12" customHeight="1">
      <c r="A26" s="85" t="s">
        <v>18</v>
      </c>
      <c r="B26" s="86">
        <v>75070</v>
      </c>
      <c r="C26" s="82">
        <v>8.36</v>
      </c>
      <c r="D26" s="83">
        <f>((100-$B$10)/100)*$B$8*C26</f>
        <v>8.359792098693857</v>
      </c>
      <c r="E26" s="84">
        <f>((100-$B$10)/100)*$C$8*C26</f>
        <v>835.9792098693857</v>
      </c>
      <c r="F26" s="140"/>
      <c r="G26" s="140"/>
      <c r="H26" s="140"/>
      <c r="I26" s="140"/>
      <c r="J26" s="140"/>
      <c r="K26" s="140"/>
      <c r="L26" s="140"/>
      <c r="M26" s="140"/>
      <c r="N26" s="140"/>
      <c r="O26" s="140"/>
      <c r="P26" s="140"/>
      <c r="Q26" s="140"/>
    </row>
    <row r="27" spans="1:17" ht="12" customHeight="1">
      <c r="A27" s="93" t="s">
        <v>30</v>
      </c>
      <c r="B27" s="86">
        <v>107028</v>
      </c>
      <c r="C27" s="164">
        <v>5.14</v>
      </c>
      <c r="D27" s="95">
        <f>((100-$B$10)/100)*$B$8*C27</f>
        <v>5.139872175512731</v>
      </c>
      <c r="E27" s="96">
        <f>((100-$B$10)/100)*$C$8*C27</f>
        <v>513.987217551273</v>
      </c>
      <c r="F27" s="140"/>
      <c r="G27" s="140"/>
      <c r="H27" s="140"/>
      <c r="I27" s="140"/>
      <c r="J27" s="140"/>
      <c r="K27" s="140"/>
      <c r="L27" s="140"/>
      <c r="M27" s="140"/>
      <c r="N27" s="140"/>
      <c r="O27" s="140"/>
      <c r="P27" s="140"/>
      <c r="Q27" s="140"/>
    </row>
    <row r="28" spans="1:17" ht="12" customHeight="1">
      <c r="A28" s="93" t="s">
        <v>33</v>
      </c>
      <c r="B28" s="86">
        <v>71432</v>
      </c>
      <c r="C28" s="94">
        <v>0.44</v>
      </c>
      <c r="D28" s="97">
        <f>((100-$B$10)/100)*$B$8*C28</f>
        <v>0.43998905782599257</v>
      </c>
      <c r="E28" s="96">
        <f>((100-$B$10)/100)*$C$8*C28</f>
        <v>43.99890578259925</v>
      </c>
      <c r="F28" s="140"/>
      <c r="G28" s="140"/>
      <c r="H28" s="140"/>
      <c r="I28" s="140"/>
      <c r="J28" s="140"/>
      <c r="K28" s="140"/>
      <c r="L28" s="140"/>
      <c r="M28" s="140"/>
      <c r="N28" s="140"/>
      <c r="O28" s="140"/>
      <c r="P28" s="140"/>
      <c r="Q28" s="140"/>
    </row>
    <row r="29" spans="1:17" ht="12" customHeight="1">
      <c r="A29" s="93" t="s">
        <v>35</v>
      </c>
      <c r="B29" s="86">
        <v>205992</v>
      </c>
      <c r="C29" s="94">
        <v>0.000166</v>
      </c>
      <c r="D29" s="97">
        <f>((100-$B$10)/100)*$B$8*C29</f>
        <v>0.0001659958718161699</v>
      </c>
      <c r="E29" s="96">
        <f>((100-$B$10)/100)*$C$8*C29</f>
        <v>0.01659958718161699</v>
      </c>
      <c r="F29" s="140"/>
      <c r="G29" s="140"/>
      <c r="H29" s="140"/>
      <c r="I29" s="140"/>
      <c r="J29" s="140"/>
      <c r="K29" s="140"/>
      <c r="L29" s="140"/>
      <c r="M29" s="140"/>
      <c r="N29" s="140"/>
      <c r="O29" s="140"/>
      <c r="P29" s="140"/>
      <c r="Q29" s="140"/>
    </row>
    <row r="30" spans="1:17" ht="12" customHeight="1">
      <c r="A30" s="92" t="s">
        <v>36</v>
      </c>
      <c r="B30" s="88">
        <v>192972</v>
      </c>
      <c r="C30" s="89">
        <v>0.000415</v>
      </c>
      <c r="D30" s="97">
        <f>((100-$B$10)/100)*$B$8*C30</f>
        <v>0.0004149896795404248</v>
      </c>
      <c r="E30" s="96">
        <f>((100-$B$10)/100)*$C$8*C30</f>
        <v>0.04149896795404248</v>
      </c>
      <c r="F30" s="140"/>
      <c r="G30" s="140"/>
      <c r="H30" s="140"/>
      <c r="I30" s="140"/>
      <c r="J30" s="140"/>
      <c r="K30" s="140"/>
      <c r="L30" s="140"/>
      <c r="M30" s="140"/>
      <c r="N30" s="140"/>
      <c r="O30" s="140"/>
      <c r="P30" s="140"/>
      <c r="Q30" s="140"/>
    </row>
    <row r="31" spans="1:17" ht="12" customHeight="1">
      <c r="A31" s="45" t="s">
        <v>37</v>
      </c>
      <c r="B31" s="44">
        <v>191242</v>
      </c>
      <c r="C31" s="42">
        <v>0.000414</v>
      </c>
      <c r="D31" s="97">
        <f>((100-$B$10)/100)*$B$8*C31</f>
        <v>0.00041398970440900207</v>
      </c>
      <c r="E31" s="96">
        <f>((100-$B$10)/100)*$C$8*C31</f>
        <v>0.041398970440900205</v>
      </c>
      <c r="F31" s="140"/>
      <c r="G31" s="140"/>
      <c r="H31" s="140"/>
      <c r="I31" s="140"/>
      <c r="J31" s="140"/>
      <c r="K31" s="140"/>
      <c r="L31" s="140"/>
      <c r="M31" s="140"/>
      <c r="N31" s="140"/>
      <c r="O31" s="140"/>
      <c r="P31" s="140"/>
      <c r="Q31" s="140"/>
    </row>
    <row r="32" spans="1:17" ht="12" customHeight="1">
      <c r="A32" s="45" t="s">
        <v>39</v>
      </c>
      <c r="B32" s="44">
        <v>92524</v>
      </c>
      <c r="C32" s="42">
        <v>0.212</v>
      </c>
      <c r="D32" s="97">
        <f>((100-$B$10)/100)*$B$8*C32</f>
        <v>0.21199472786161458</v>
      </c>
      <c r="E32" s="96">
        <f>((100-$B$10)/100)*$C$8*C32</f>
        <v>21.199472786161458</v>
      </c>
      <c r="F32" s="140"/>
      <c r="G32" s="140"/>
      <c r="H32" s="140"/>
      <c r="I32" s="140"/>
      <c r="J32" s="140"/>
      <c r="K32" s="140"/>
      <c r="L32" s="140"/>
      <c r="M32" s="140"/>
      <c r="N32" s="140"/>
      <c r="O32" s="140"/>
      <c r="P32" s="140"/>
      <c r="Q32" s="140"/>
    </row>
    <row r="33" spans="1:17" ht="12" customHeight="1">
      <c r="A33" s="8" t="s">
        <v>40</v>
      </c>
      <c r="B33" s="7">
        <v>56235</v>
      </c>
      <c r="C33" s="29">
        <v>0.036699999999999997</v>
      </c>
      <c r="D33" s="97">
        <f>((100-$B$10)/100)*$B$8*C33</f>
        <v>0.03669908732321347</v>
      </c>
      <c r="E33" s="96">
        <f>((100-$B$10)/100)*$C$8*C33</f>
        <v>3.6699087323213466</v>
      </c>
      <c r="F33" s="140"/>
      <c r="G33" s="140"/>
      <c r="H33" s="140"/>
      <c r="I33" s="140"/>
      <c r="J33" s="140"/>
      <c r="K33" s="140"/>
      <c r="L33" s="140"/>
      <c r="M33" s="140"/>
      <c r="N33" s="140"/>
      <c r="O33" s="140"/>
      <c r="P33" s="140"/>
      <c r="Q33" s="140"/>
    </row>
    <row r="34" spans="1:17" ht="12" customHeight="1">
      <c r="A34" s="8" t="s">
        <v>15</v>
      </c>
      <c r="B34" s="7">
        <v>108907</v>
      </c>
      <c r="C34" s="29">
        <v>0.0304</v>
      </c>
      <c r="D34" s="97">
        <f>((100-$B$10)/100)*$B$8*C34</f>
        <v>0.030399243995250395</v>
      </c>
      <c r="E34" s="96">
        <f>((100-$B$10)/100)*$C$8*C34</f>
        <v>3.0399243995250393</v>
      </c>
      <c r="F34" s="140"/>
      <c r="G34" s="140"/>
      <c r="H34" s="140"/>
      <c r="I34" s="140"/>
      <c r="J34" s="140"/>
      <c r="K34" s="140"/>
      <c r="L34" s="140"/>
      <c r="M34" s="140"/>
      <c r="N34" s="140"/>
      <c r="O34" s="140"/>
      <c r="P34" s="140"/>
      <c r="Q34" s="140"/>
    </row>
    <row r="35" spans="1:17" ht="12" customHeight="1">
      <c r="A35" s="8" t="s">
        <v>16</v>
      </c>
      <c r="B35" s="7">
        <v>67663</v>
      </c>
      <c r="C35" s="29">
        <v>0.0285</v>
      </c>
      <c r="D35" s="97">
        <f>((100-$B$10)/100)*$B$8*C35</f>
        <v>0.028499291245547245</v>
      </c>
      <c r="E35" s="96">
        <f>((100-$B$10)/100)*$C$8*C35</f>
        <v>2.8499291245547247</v>
      </c>
      <c r="F35" s="140"/>
      <c r="G35" s="140"/>
      <c r="H35" s="140"/>
      <c r="I35" s="140"/>
      <c r="J35" s="140"/>
      <c r="K35" s="140"/>
      <c r="L35" s="140"/>
      <c r="M35" s="140"/>
      <c r="N35" s="140"/>
      <c r="O35" s="140"/>
      <c r="P35" s="140"/>
      <c r="Q35" s="140"/>
    </row>
    <row r="36" spans="1:17" ht="12" customHeight="1">
      <c r="A36" s="8" t="s">
        <v>41</v>
      </c>
      <c r="B36" s="7">
        <v>218019</v>
      </c>
      <c r="C36" s="29">
        <v>0.0006929999999999999</v>
      </c>
      <c r="D36" s="97">
        <f>((100-$B$10)/100)*$B$8*C36</f>
        <v>0.0006929827660759382</v>
      </c>
      <c r="E36" s="96">
        <f>((100-$B$10)/100)*$C$8*C36</f>
        <v>0.06929827660759381</v>
      </c>
      <c r="F36" s="140"/>
      <c r="G36" s="140"/>
      <c r="H36" s="140"/>
      <c r="I36" s="140"/>
      <c r="J36" s="140"/>
      <c r="K36" s="140"/>
      <c r="L36" s="140"/>
      <c r="M36" s="140"/>
      <c r="N36" s="140"/>
      <c r="O36" s="140"/>
      <c r="P36" s="140"/>
      <c r="Q36" s="140"/>
    </row>
    <row r="37" spans="1:17" ht="12" customHeight="1">
      <c r="A37" s="3" t="s">
        <v>43</v>
      </c>
      <c r="B37" s="108">
        <v>100414</v>
      </c>
      <c r="C37" s="29">
        <v>0.039700000000000006</v>
      </c>
      <c r="D37" s="97">
        <f>((100-$B$10)/100)*$B$8*C37</f>
        <v>0.03969901271748161</v>
      </c>
      <c r="E37" s="96">
        <f>((100-$B$10)/100)*$C$8*C37</f>
        <v>3.9699012717481605</v>
      </c>
      <c r="F37" s="140"/>
      <c r="G37" s="140"/>
      <c r="H37" s="140"/>
      <c r="I37" s="140"/>
      <c r="J37" s="140"/>
      <c r="K37" s="140"/>
      <c r="L37" s="140"/>
      <c r="M37" s="140"/>
      <c r="N37" s="140"/>
      <c r="O37" s="140"/>
      <c r="P37" s="140"/>
      <c r="Q37" s="140"/>
    </row>
    <row r="38" spans="1:17" ht="12" customHeight="1">
      <c r="A38" s="107" t="s">
        <v>105</v>
      </c>
      <c r="B38" s="108">
        <v>75003</v>
      </c>
      <c r="C38" s="29">
        <v>0.0018700000000000001</v>
      </c>
      <c r="D38" s="97">
        <f>((100-$B$10)/100)*$B$8*C38</f>
        <v>0.0018699534957604684</v>
      </c>
      <c r="E38" s="96">
        <f>((100-$B$10)/100)*$C$8*C38</f>
        <v>0.18699534957604685</v>
      </c>
      <c r="F38" s="140"/>
      <c r="G38" s="140"/>
      <c r="H38" s="140"/>
      <c r="I38" s="140"/>
      <c r="J38" s="140"/>
      <c r="K38" s="140"/>
      <c r="L38" s="140"/>
      <c r="M38" s="140"/>
      <c r="N38" s="140"/>
      <c r="O38" s="140"/>
      <c r="P38" s="140"/>
      <c r="Q38" s="140"/>
    </row>
    <row r="39" spans="1:17" ht="12" customHeight="1">
      <c r="A39" s="15" t="s">
        <v>44</v>
      </c>
      <c r="B39" s="7">
        <v>106934</v>
      </c>
      <c r="C39" s="29">
        <v>0.0443</v>
      </c>
      <c r="D39" s="97">
        <f>((100-$B$10)/100)*$B$8*C39</f>
        <v>0.04429889832202607</v>
      </c>
      <c r="E39" s="96">
        <f>((100-$B$10)/100)*$C$8*C39</f>
        <v>4.429889832202607</v>
      </c>
      <c r="F39" s="140"/>
      <c r="G39" s="140"/>
      <c r="H39" s="140"/>
      <c r="I39" s="140"/>
      <c r="J39" s="140"/>
      <c r="K39" s="140"/>
      <c r="L39" s="140"/>
      <c r="M39" s="140"/>
      <c r="N39" s="140"/>
      <c r="O39" s="140"/>
      <c r="P39" s="140"/>
      <c r="Q39" s="140"/>
    </row>
    <row r="40" spans="1:17" ht="12" customHeight="1">
      <c r="A40" s="90" t="s">
        <v>107</v>
      </c>
      <c r="B40" s="91">
        <v>107062</v>
      </c>
      <c r="C40" s="89">
        <v>0.0236</v>
      </c>
      <c r="D40" s="83">
        <f>((100-$B$10)/100)*$B$8*C40</f>
        <v>0.023599413101575963</v>
      </c>
      <c r="E40" s="84">
        <f>((100-$B$10)/100)*$C$8*C40</f>
        <v>2.359941310157596</v>
      </c>
      <c r="F40" s="140"/>
      <c r="G40" s="140"/>
      <c r="H40" s="140"/>
      <c r="I40" s="140"/>
      <c r="J40" s="140"/>
      <c r="K40" s="140"/>
      <c r="L40" s="140"/>
      <c r="M40" s="140"/>
      <c r="N40" s="140"/>
      <c r="O40" s="140"/>
      <c r="P40" s="140"/>
      <c r="Q40" s="140"/>
    </row>
    <row r="41" spans="1:17" ht="12" customHeight="1">
      <c r="A41" s="45" t="s">
        <v>45</v>
      </c>
      <c r="B41" s="44">
        <v>206440</v>
      </c>
      <c r="C41" s="42">
        <v>0.0011099999999999999</v>
      </c>
      <c r="D41" s="97">
        <f>((100-$B$10)/100)*$B$8*C41</f>
        <v>0.0011099723958792084</v>
      </c>
      <c r="E41" s="96">
        <f>((100-$B$10)/100)*$C$8*C41</f>
        <v>0.11099723958792083</v>
      </c>
      <c r="F41" s="140"/>
      <c r="G41" s="140"/>
      <c r="H41" s="140"/>
      <c r="I41" s="140"/>
      <c r="J41" s="140"/>
      <c r="K41" s="140"/>
      <c r="L41" s="140"/>
      <c r="M41" s="140"/>
      <c r="N41" s="140"/>
      <c r="O41" s="140"/>
      <c r="P41" s="140"/>
      <c r="Q41" s="140"/>
    </row>
    <row r="42" spans="1:17" ht="12" customHeight="1">
      <c r="A42" s="45" t="s">
        <v>46</v>
      </c>
      <c r="B42" s="44">
        <v>86737</v>
      </c>
      <c r="C42" s="42">
        <v>0.00567</v>
      </c>
      <c r="D42" s="97">
        <f>((100-$B$10)/100)*$B$8*C42</f>
        <v>0.005669858995166767</v>
      </c>
      <c r="E42" s="96">
        <f>((100-$B$10)/100)*$C$8*C42</f>
        <v>0.5669858995166768</v>
      </c>
      <c r="F42" s="140"/>
      <c r="G42" s="140"/>
      <c r="H42" s="140"/>
      <c r="I42" s="140"/>
      <c r="J42" s="140"/>
      <c r="K42" s="140"/>
      <c r="L42" s="140"/>
      <c r="M42" s="140"/>
      <c r="N42" s="140"/>
      <c r="O42" s="140"/>
      <c r="P42" s="140"/>
      <c r="Q42" s="140"/>
    </row>
    <row r="43" spans="1:17" ht="12" customHeight="1">
      <c r="A43" s="8" t="s">
        <v>19</v>
      </c>
      <c r="B43" s="7">
        <v>50000</v>
      </c>
      <c r="C43" s="29">
        <v>52.8</v>
      </c>
      <c r="D43" s="97">
        <f>((100-$B$10)/100)*$B$8*C43</f>
        <v>52.7986869391191</v>
      </c>
      <c r="E43" s="96">
        <f>((100-$B$10)/100)*$C$8*C43</f>
        <v>5279.86869391191</v>
      </c>
      <c r="F43" s="140"/>
      <c r="G43" s="140"/>
      <c r="H43" s="140"/>
      <c r="I43" s="140"/>
      <c r="J43" s="140"/>
      <c r="K43" s="140"/>
      <c r="L43" s="140"/>
      <c r="M43" s="140"/>
      <c r="N43" s="140"/>
      <c r="O43" s="140"/>
      <c r="P43" s="140"/>
      <c r="Q43" s="140"/>
    </row>
    <row r="44" spans="1:17" ht="12" customHeight="1">
      <c r="A44" s="8" t="s">
        <v>108</v>
      </c>
      <c r="B44" s="7">
        <v>110543</v>
      </c>
      <c r="C44" s="29">
        <v>1.11</v>
      </c>
      <c r="D44" s="97">
        <f>((100-$B$10)/100)*$B$8*C44</f>
        <v>1.1099723958792085</v>
      </c>
      <c r="E44" s="96">
        <f>((100-$B$10)/100)*$C$8*C44</f>
        <v>110.99723958792086</v>
      </c>
      <c r="F44" s="140"/>
      <c r="G44" s="140"/>
      <c r="H44" s="140"/>
      <c r="I44" s="140"/>
      <c r="J44" s="140"/>
      <c r="K44" s="140"/>
      <c r="L44" s="140"/>
      <c r="M44" s="140"/>
      <c r="N44" s="140"/>
      <c r="O44" s="140"/>
      <c r="P44" s="140"/>
      <c r="Q44" s="140"/>
    </row>
    <row r="45" spans="1:17" ht="12" customHeight="1">
      <c r="A45" s="161" t="s">
        <v>104</v>
      </c>
      <c r="B45" s="160">
        <v>78842</v>
      </c>
      <c r="C45" s="29">
        <v>0.101</v>
      </c>
      <c r="D45" s="97">
        <f>((100-$B$10)/100)*$B$8*C45</f>
        <v>0.10099748827369374</v>
      </c>
      <c r="E45" s="96">
        <f>((100-$B$10)/100)*$C$8*C45</f>
        <v>10.099748827369375</v>
      </c>
      <c r="F45" s="140"/>
      <c r="G45" s="140"/>
      <c r="H45" s="140"/>
      <c r="I45" s="140"/>
      <c r="J45" s="140"/>
      <c r="K45" s="140"/>
      <c r="L45" s="140"/>
      <c r="M45" s="140"/>
      <c r="N45" s="140"/>
      <c r="O45" s="140"/>
      <c r="P45" s="140"/>
      <c r="Q45" s="140"/>
    </row>
    <row r="46" spans="1:17" ht="12" customHeight="1">
      <c r="A46" s="8" t="s">
        <v>48</v>
      </c>
      <c r="B46" s="7">
        <v>67561</v>
      </c>
      <c r="C46" s="29">
        <v>2.5</v>
      </c>
      <c r="D46" s="97">
        <f>((100-$B$10)/100)*$B$8*C46</f>
        <v>2.4999378285567757</v>
      </c>
      <c r="E46" s="96">
        <f>((100-$B$10)/100)*$C$8*C46</f>
        <v>249.99378285567758</v>
      </c>
      <c r="F46" s="140"/>
      <c r="G46" s="140"/>
      <c r="H46" s="140"/>
      <c r="I46" s="140"/>
      <c r="J46" s="140"/>
      <c r="K46" s="140"/>
      <c r="L46" s="140"/>
      <c r="M46" s="140"/>
      <c r="N46" s="140"/>
      <c r="O46" s="140"/>
      <c r="P46" s="140"/>
      <c r="Q46" s="140"/>
    </row>
    <row r="47" spans="1:17" ht="12" customHeight="1">
      <c r="A47" s="8" t="s">
        <v>49</v>
      </c>
      <c r="B47" s="7">
        <v>75092</v>
      </c>
      <c r="C47" s="29">
        <v>0.02</v>
      </c>
      <c r="D47" s="97">
        <f>((100-$B$10)/100)*$B$8*C47</f>
        <v>0.019999502628454208</v>
      </c>
      <c r="E47" s="96">
        <f>((100-$B$10)/100)*$C$8*C47</f>
        <v>1.9999502628454207</v>
      </c>
      <c r="F47" s="140"/>
      <c r="G47" s="140"/>
      <c r="H47" s="140"/>
      <c r="I47" s="140"/>
      <c r="J47" s="141"/>
      <c r="K47" s="140"/>
      <c r="L47" s="140"/>
      <c r="M47" s="140"/>
      <c r="N47" s="140"/>
      <c r="O47" s="140"/>
      <c r="P47" s="140"/>
      <c r="Q47" s="140"/>
    </row>
    <row r="48" spans="1:17" ht="12" customHeight="1">
      <c r="A48" s="8" t="s">
        <v>50</v>
      </c>
      <c r="B48" s="7">
        <v>91203</v>
      </c>
      <c r="C48" s="29">
        <v>0.07440000000000001</v>
      </c>
      <c r="D48" s="97">
        <f>((100-$B$10)/100)*$B$8*C48</f>
        <v>0.07439814977784966</v>
      </c>
      <c r="E48" s="96">
        <f>((100-$B$10)/100)*$C$8*C48</f>
        <v>7.439814977784965</v>
      </c>
      <c r="F48" s="140"/>
      <c r="G48" s="140"/>
      <c r="H48" s="140"/>
      <c r="I48" s="140"/>
      <c r="J48" s="140"/>
      <c r="K48" s="140"/>
      <c r="L48" s="140"/>
      <c r="M48" s="140"/>
      <c r="N48" s="140"/>
      <c r="O48" s="140"/>
      <c r="P48" s="140"/>
      <c r="Q48" s="140"/>
    </row>
    <row r="49" spans="1:17" ht="12" customHeight="1">
      <c r="A49" s="8" t="s">
        <v>92</v>
      </c>
      <c r="B49" s="7">
        <v>1151</v>
      </c>
      <c r="C49" s="127">
        <v>0.0077503340371393</v>
      </c>
      <c r="D49" s="97">
        <f>((100-$B$10)/100)*$B$8*C49</f>
        <v>0.007750141297358276</v>
      </c>
      <c r="E49" s="96">
        <f>((100-$B$10)/100)*$C$8*C49</f>
        <v>0.7750141297358276</v>
      </c>
      <c r="F49" s="140"/>
      <c r="G49" s="140"/>
      <c r="H49" s="140"/>
      <c r="I49" s="140"/>
      <c r="J49" s="140"/>
      <c r="K49" s="140"/>
      <c r="L49" s="140"/>
      <c r="M49" s="140"/>
      <c r="N49" s="140"/>
      <c r="O49" s="140"/>
      <c r="P49" s="140"/>
      <c r="Q49" s="140"/>
    </row>
    <row r="50" spans="1:17" ht="12" customHeight="1">
      <c r="A50" s="45" t="s">
        <v>52</v>
      </c>
      <c r="B50" s="44">
        <v>85018</v>
      </c>
      <c r="C50" s="42">
        <v>0.0104</v>
      </c>
      <c r="D50" s="97">
        <f>((100-$B$10)/100)*$B$8*C50</f>
        <v>0.010399741366796188</v>
      </c>
      <c r="E50" s="96">
        <f>((100-$B$10)/100)*$C$8*C50</f>
        <v>1.0399741366796187</v>
      </c>
      <c r="F50" s="140"/>
      <c r="G50" s="140"/>
      <c r="H50" s="140"/>
      <c r="I50" s="140"/>
      <c r="J50" s="140"/>
      <c r="K50" s="140"/>
      <c r="L50" s="140"/>
      <c r="M50" s="140"/>
      <c r="N50" s="140"/>
      <c r="O50" s="140"/>
      <c r="P50" s="140"/>
      <c r="Q50" s="140"/>
    </row>
    <row r="51" spans="1:17" ht="12" customHeight="1">
      <c r="A51" s="8" t="s">
        <v>53</v>
      </c>
      <c r="B51" s="7">
        <v>108952</v>
      </c>
      <c r="C51" s="29">
        <v>0.024</v>
      </c>
      <c r="D51" s="97">
        <f>((100-$B$10)/100)*$B$8*C51</f>
        <v>0.02399940315414505</v>
      </c>
      <c r="E51" s="96">
        <f>((100-$B$10)/100)*$C$8*C51</f>
        <v>2.3999403154145047</v>
      </c>
      <c r="F51" s="140"/>
      <c r="G51" s="140"/>
      <c r="H51" s="140"/>
      <c r="I51" s="140"/>
      <c r="J51" s="140"/>
      <c r="K51" s="140"/>
      <c r="L51" s="140"/>
      <c r="M51" s="140"/>
      <c r="N51" s="140"/>
      <c r="O51" s="140"/>
      <c r="P51" s="140"/>
      <c r="Q51" s="140"/>
    </row>
    <row r="52" spans="1:17" ht="12" customHeight="1">
      <c r="A52" s="45" t="s">
        <v>54</v>
      </c>
      <c r="B52" s="44">
        <v>129000</v>
      </c>
      <c r="C52" s="27">
        <v>0.0013599999999999999</v>
      </c>
      <c r="D52" s="97">
        <f>((100-$B$10)/100)*$B$8*C52</f>
        <v>0.0013599661787348858</v>
      </c>
      <c r="E52" s="96">
        <f>((100-$B$10)/100)*$C$8*C52</f>
        <v>0.1359966178734886</v>
      </c>
      <c r="F52" s="140"/>
      <c r="G52" s="140"/>
      <c r="H52" s="140"/>
      <c r="I52" s="140"/>
      <c r="J52" s="140"/>
      <c r="K52" s="140"/>
      <c r="L52" s="140"/>
      <c r="M52" s="140"/>
      <c r="N52" s="140"/>
      <c r="O52" s="140"/>
      <c r="P52" s="140"/>
      <c r="Q52" s="140"/>
    </row>
    <row r="53" spans="1:17" ht="12" customHeight="1">
      <c r="A53" s="8" t="s">
        <v>55</v>
      </c>
      <c r="B53" s="7">
        <v>100425</v>
      </c>
      <c r="C53" s="29">
        <v>0.0236</v>
      </c>
      <c r="D53" s="97">
        <f>((100-$B$10)/100)*$B$8*C53</f>
        <v>0.023599413101575963</v>
      </c>
      <c r="E53" s="96">
        <f>((100-$B$10)/100)*$C$8*C53</f>
        <v>2.359941310157596</v>
      </c>
      <c r="F53" s="140"/>
      <c r="G53" s="140"/>
      <c r="H53" s="140"/>
      <c r="I53" s="140"/>
      <c r="J53" s="140"/>
      <c r="K53" s="140"/>
      <c r="L53" s="140"/>
      <c r="M53" s="140"/>
      <c r="N53" s="140"/>
      <c r="O53" s="140"/>
      <c r="P53" s="140"/>
      <c r="Q53" s="140"/>
    </row>
    <row r="54" spans="1:17" ht="12" customHeight="1">
      <c r="A54" s="8" t="s">
        <v>56</v>
      </c>
      <c r="B54" s="7">
        <v>108883</v>
      </c>
      <c r="C54" s="29">
        <v>0.408</v>
      </c>
      <c r="D54" s="97">
        <f>((100-$B$10)/100)*$B$8*C54</f>
        <v>0.4079898536204658</v>
      </c>
      <c r="E54" s="96">
        <f>((100-$B$10)/100)*$C$8*C54</f>
        <v>40.79898536204658</v>
      </c>
      <c r="F54" s="140"/>
      <c r="G54" s="140"/>
      <c r="H54" s="140"/>
      <c r="I54" s="140"/>
      <c r="J54" s="140"/>
      <c r="K54" s="140"/>
      <c r="L54" s="140"/>
      <c r="M54" s="140"/>
      <c r="N54" s="140"/>
      <c r="O54" s="140"/>
      <c r="P54" s="140"/>
      <c r="Q54" s="140"/>
    </row>
    <row r="55" spans="1:17" ht="12" customHeight="1">
      <c r="A55" s="8" t="s">
        <v>17</v>
      </c>
      <c r="B55" s="7">
        <v>75014</v>
      </c>
      <c r="C55" s="29">
        <v>0.0149</v>
      </c>
      <c r="D55" s="97">
        <f>((100-$B$10)/100)*$B$8*C55</f>
        <v>0.014899629458198385</v>
      </c>
      <c r="E55" s="96">
        <f>((100-$B$10)/100)*$C$8*C55</f>
        <v>1.4899629458198385</v>
      </c>
      <c r="F55" s="140"/>
      <c r="G55" s="140"/>
      <c r="H55" s="140"/>
      <c r="I55" s="140"/>
      <c r="J55" s="140"/>
      <c r="K55" s="140"/>
      <c r="L55" s="140"/>
      <c r="M55" s="140"/>
      <c r="N55" s="140"/>
      <c r="O55" s="140"/>
      <c r="P55" s="140"/>
      <c r="Q55" s="140"/>
    </row>
    <row r="56" spans="1:17" ht="12" customHeight="1" thickBot="1">
      <c r="A56" s="9" t="s">
        <v>57</v>
      </c>
      <c r="B56" s="10">
        <v>1330207</v>
      </c>
      <c r="C56" s="109">
        <v>0.184</v>
      </c>
      <c r="D56" s="100">
        <f>((100-$B$10)/100)*$B$8*C56</f>
        <v>0.1839954241817787</v>
      </c>
      <c r="E56" s="101">
        <f>((100-$B$10)/100)*$C$8*C56</f>
        <v>18.39954241817787</v>
      </c>
      <c r="F56" s="140"/>
      <c r="G56" s="140"/>
      <c r="H56" s="140"/>
      <c r="I56" s="140"/>
      <c r="J56" s="140"/>
      <c r="K56" s="140"/>
      <c r="L56" s="140"/>
      <c r="M56" s="140"/>
      <c r="N56" s="140"/>
      <c r="O56" s="140"/>
      <c r="P56" s="140"/>
      <c r="Q56" s="140"/>
    </row>
    <row r="57" spans="1:17" ht="12.75">
      <c r="A57" s="144"/>
      <c r="B57" s="145"/>
      <c r="C57" s="146"/>
      <c r="D57" s="146"/>
      <c r="E57" s="146"/>
      <c r="F57" s="140"/>
      <c r="G57" s="140"/>
      <c r="H57" s="140"/>
      <c r="I57" s="140"/>
      <c r="J57" s="141"/>
      <c r="K57" s="141"/>
      <c r="L57" s="140"/>
      <c r="M57" s="140"/>
      <c r="N57" s="140"/>
      <c r="O57" s="140"/>
      <c r="P57" s="140"/>
      <c r="Q57" s="140"/>
    </row>
    <row r="58" spans="1:17" ht="12.75">
      <c r="A58" s="102" t="s">
        <v>9</v>
      </c>
      <c r="B58" s="81"/>
      <c r="C58" s="103"/>
      <c r="D58" s="103"/>
      <c r="E58" s="103"/>
      <c r="F58" s="103"/>
      <c r="G58" s="103"/>
      <c r="H58" s="104"/>
      <c r="I58" s="104"/>
      <c r="J58" s="147"/>
      <c r="K58" s="141"/>
      <c r="L58" s="141"/>
      <c r="M58" s="140"/>
      <c r="N58" s="140"/>
      <c r="O58" s="140"/>
      <c r="P58" s="140"/>
      <c r="Q58" s="140"/>
    </row>
    <row r="59" spans="1:17" ht="25.5" customHeight="1">
      <c r="A59" s="244" t="s">
        <v>79</v>
      </c>
      <c r="B59" s="245"/>
      <c r="C59" s="245"/>
      <c r="D59" s="245"/>
      <c r="E59" s="245"/>
      <c r="F59" s="245"/>
      <c r="G59" s="245"/>
      <c r="H59" s="245"/>
      <c r="I59" s="245"/>
      <c r="J59" s="148"/>
      <c r="K59" s="149"/>
      <c r="L59" s="140"/>
      <c r="M59" s="140"/>
      <c r="N59" s="140"/>
      <c r="O59" s="140"/>
      <c r="P59" s="140"/>
      <c r="Q59" s="140"/>
    </row>
    <row r="60" spans="1:17" ht="25.5" customHeight="1">
      <c r="A60" s="221" t="s">
        <v>94</v>
      </c>
      <c r="B60" s="222"/>
      <c r="C60" s="222"/>
      <c r="D60" s="222"/>
      <c r="E60" s="222"/>
      <c r="F60" s="222"/>
      <c r="G60" s="222"/>
      <c r="H60" s="222"/>
      <c r="I60" s="223"/>
      <c r="J60" s="148"/>
      <c r="K60" s="149"/>
      <c r="L60" s="140"/>
      <c r="M60" s="140"/>
      <c r="N60" s="140"/>
      <c r="O60" s="140"/>
      <c r="P60" s="140"/>
      <c r="Q60" s="140"/>
    </row>
    <row r="61" spans="1:17" ht="12.75" customHeight="1">
      <c r="A61" s="218" t="s">
        <v>100</v>
      </c>
      <c r="B61" s="219"/>
      <c r="C61" s="219"/>
      <c r="D61" s="219"/>
      <c r="E61" s="219"/>
      <c r="F61" s="219"/>
      <c r="G61" s="219"/>
      <c r="H61" s="219"/>
      <c r="I61" s="220"/>
      <c r="J61" s="140"/>
      <c r="K61" s="140"/>
      <c r="L61" s="140"/>
      <c r="M61" s="140"/>
      <c r="N61" s="140"/>
      <c r="O61" s="140"/>
      <c r="P61" s="140"/>
      <c r="Q61" s="140"/>
    </row>
    <row r="62" spans="1:17" ht="12.75">
      <c r="A62" s="140"/>
      <c r="B62" s="150"/>
      <c r="C62" s="140"/>
      <c r="D62" s="140"/>
      <c r="E62" s="140"/>
      <c r="F62" s="140"/>
      <c r="G62" s="140"/>
      <c r="H62" s="140"/>
      <c r="I62" s="140"/>
      <c r="J62" s="140"/>
      <c r="K62" s="140"/>
      <c r="L62" s="140"/>
      <c r="M62" s="140"/>
      <c r="N62" s="140"/>
      <c r="O62" s="140"/>
      <c r="P62" s="140"/>
      <c r="Q62" s="140"/>
    </row>
    <row r="63" spans="1:17" ht="12.75">
      <c r="A63" s="140"/>
      <c r="B63" s="150"/>
      <c r="C63" s="140"/>
      <c r="D63" s="140"/>
      <c r="E63" s="140"/>
      <c r="F63" s="140"/>
      <c r="G63" s="140"/>
      <c r="H63" s="140"/>
      <c r="I63" s="140"/>
      <c r="J63" s="140"/>
      <c r="K63" s="140"/>
      <c r="L63" s="140"/>
      <c r="M63" s="140"/>
      <c r="N63" s="140"/>
      <c r="O63" s="140"/>
      <c r="P63" s="140"/>
      <c r="Q63" s="140"/>
    </row>
  </sheetData>
  <sheetProtection/>
  <mergeCells count="22">
    <mergeCell ref="A61:I61"/>
    <mergeCell ref="A12:A14"/>
    <mergeCell ref="B12:B14"/>
    <mergeCell ref="C12:C14"/>
    <mergeCell ref="D12:D14"/>
    <mergeCell ref="E12:E14"/>
    <mergeCell ref="I12:L12"/>
    <mergeCell ref="G13:G14"/>
    <mergeCell ref="J13:J14"/>
    <mergeCell ref="A60:I60"/>
    <mergeCell ref="D7:G7"/>
    <mergeCell ref="I13:I14"/>
    <mergeCell ref="K13:K14"/>
    <mergeCell ref="L13:L14"/>
    <mergeCell ref="D8:G11"/>
    <mergeCell ref="A59:I59"/>
    <mergeCell ref="B1:G1"/>
    <mergeCell ref="B2:G2"/>
    <mergeCell ref="B3:C3"/>
    <mergeCell ref="E3:F3"/>
    <mergeCell ref="I2:L2"/>
    <mergeCell ref="I5:L7"/>
  </mergeCells>
  <printOptions gridLines="1"/>
  <pageMargins left="0.75" right="0.75" top="1" bottom="1" header="0.5" footer="0.5"/>
  <pageSetup blackAndWhite="1"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Q46"/>
  <sheetViews>
    <sheetView zoomScale="130" zoomScaleNormal="130" zoomScalePageLayoutView="0" workbookViewId="0" topLeftCell="A1">
      <selection activeCell="B4" sqref="B4"/>
    </sheetView>
  </sheetViews>
  <sheetFormatPr defaultColWidth="8.8515625" defaultRowHeight="12.75"/>
  <cols>
    <col min="1" max="1" width="24.57421875" style="58" customWidth="1"/>
    <col min="2" max="2" width="11.7109375" style="105" customWidth="1"/>
    <col min="3" max="6" width="11.7109375" style="58" customWidth="1"/>
    <col min="7" max="7" width="27.8515625" style="58" customWidth="1"/>
    <col min="8" max="8" width="8.8515625" style="58" customWidth="1"/>
    <col min="9" max="12" width="11.7109375" style="58" customWidth="1"/>
    <col min="13" max="16384" width="8.8515625" style="58" customWidth="1"/>
  </cols>
  <sheetData>
    <row r="1" spans="1:17" ht="18.75" thickBot="1">
      <c r="A1" s="57" t="s">
        <v>10</v>
      </c>
      <c r="B1" s="224" t="s">
        <v>75</v>
      </c>
      <c r="C1" s="225"/>
      <c r="D1" s="225"/>
      <c r="E1" s="225"/>
      <c r="F1" s="225"/>
      <c r="G1" s="226"/>
      <c r="H1" s="140"/>
      <c r="I1" s="140"/>
      <c r="J1" s="140"/>
      <c r="K1" s="140"/>
      <c r="L1" s="140"/>
      <c r="M1" s="140"/>
      <c r="N1" s="140"/>
      <c r="O1" s="140"/>
      <c r="P1" s="140"/>
      <c r="Q1" s="140"/>
    </row>
    <row r="2" spans="1:17" ht="30.75" customHeight="1" thickBot="1">
      <c r="A2" s="59" t="s">
        <v>6</v>
      </c>
      <c r="B2" s="227" t="s">
        <v>101</v>
      </c>
      <c r="C2" s="228"/>
      <c r="D2" s="228"/>
      <c r="E2" s="228"/>
      <c r="F2" s="228"/>
      <c r="G2" s="229"/>
      <c r="H2" s="140"/>
      <c r="I2" s="198" t="s">
        <v>67</v>
      </c>
      <c r="J2" s="199"/>
      <c r="K2" s="199"/>
      <c r="L2" s="200"/>
      <c r="M2" s="140"/>
      <c r="N2" s="140"/>
      <c r="O2" s="140"/>
      <c r="P2" s="140"/>
      <c r="Q2" s="140"/>
    </row>
    <row r="3" spans="1:17" ht="13.5" thickBot="1">
      <c r="A3" s="60" t="s">
        <v>11</v>
      </c>
      <c r="B3" s="230" t="s">
        <v>8</v>
      </c>
      <c r="C3" s="231"/>
      <c r="D3" s="61" t="s">
        <v>7</v>
      </c>
      <c r="E3" s="197">
        <v>43885</v>
      </c>
      <c r="F3" s="197"/>
      <c r="G3" s="62"/>
      <c r="H3" s="140"/>
      <c r="I3" s="121" t="s">
        <v>64</v>
      </c>
      <c r="J3" s="118" t="s">
        <v>65</v>
      </c>
      <c r="K3" s="119" t="s">
        <v>66</v>
      </c>
      <c r="L3" s="64"/>
      <c r="M3" s="140"/>
      <c r="N3" s="140"/>
      <c r="O3" s="140"/>
      <c r="P3" s="140"/>
      <c r="Q3" s="140"/>
    </row>
    <row r="4" spans="1:17" ht="13.5" thickBot="1">
      <c r="A4" s="65" t="s">
        <v>0</v>
      </c>
      <c r="B4" s="66"/>
      <c r="C4" s="66"/>
      <c r="D4" s="66"/>
      <c r="F4" s="63"/>
      <c r="G4" s="64"/>
      <c r="H4" s="140"/>
      <c r="I4" s="122">
        <v>1000</v>
      </c>
      <c r="J4" s="123">
        <f>I4*(2542.5/(1000*0.35))</f>
        <v>7264.285714285715</v>
      </c>
      <c r="K4" s="126">
        <f>J4/1000000</f>
        <v>0.0072642857142857144</v>
      </c>
      <c r="L4" s="120"/>
      <c r="M4" s="140"/>
      <c r="N4" s="140"/>
      <c r="O4" s="140"/>
      <c r="P4" s="140"/>
      <c r="Q4" s="140"/>
    </row>
    <row r="5" spans="1:17" ht="12.75">
      <c r="A5" s="65" t="s">
        <v>1</v>
      </c>
      <c r="B5" s="66"/>
      <c r="C5" s="66"/>
      <c r="D5" s="66"/>
      <c r="F5" s="63"/>
      <c r="G5" s="64"/>
      <c r="H5" s="140"/>
      <c r="I5" s="201" t="s">
        <v>96</v>
      </c>
      <c r="J5" s="202"/>
      <c r="K5" s="202"/>
      <c r="L5" s="203"/>
      <c r="M5" s="140"/>
      <c r="N5" s="140"/>
      <c r="O5" s="140"/>
      <c r="P5" s="140"/>
      <c r="Q5" s="140"/>
    </row>
    <row r="6" spans="1:17" ht="13.5" thickBot="1">
      <c r="A6" s="67" t="s">
        <v>2</v>
      </c>
      <c r="B6" s="68"/>
      <c r="C6" s="68"/>
      <c r="D6" s="68"/>
      <c r="E6" s="69"/>
      <c r="F6" s="69"/>
      <c r="G6" s="70"/>
      <c r="H6" s="141"/>
      <c r="I6" s="204"/>
      <c r="J6" s="205"/>
      <c r="K6" s="205"/>
      <c r="L6" s="206"/>
      <c r="M6" s="140"/>
      <c r="N6" s="140"/>
      <c r="O6" s="140"/>
      <c r="P6" s="140"/>
      <c r="Q6" s="140"/>
    </row>
    <row r="7" spans="1:17" ht="28.5" customHeight="1" thickBot="1" thickTop="1">
      <c r="A7" s="71" t="s">
        <v>12</v>
      </c>
      <c r="B7" s="72" t="s">
        <v>76</v>
      </c>
      <c r="C7" s="72" t="s">
        <v>74</v>
      </c>
      <c r="D7" s="232" t="s">
        <v>13</v>
      </c>
      <c r="E7" s="233"/>
      <c r="F7" s="233"/>
      <c r="G7" s="234"/>
      <c r="H7" s="140"/>
      <c r="I7" s="207"/>
      <c r="J7" s="208"/>
      <c r="K7" s="208"/>
      <c r="L7" s="209"/>
      <c r="M7" s="140"/>
      <c r="N7" s="140"/>
      <c r="O7" s="140"/>
      <c r="P7" s="140"/>
      <c r="Q7" s="140"/>
    </row>
    <row r="8" spans="1:17" ht="13.5" customHeight="1" thickBot="1">
      <c r="A8" s="73" t="s">
        <v>61</v>
      </c>
      <c r="B8" s="74">
        <v>1</v>
      </c>
      <c r="C8" s="75">
        <v>100</v>
      </c>
      <c r="D8" s="235" t="s">
        <v>84</v>
      </c>
      <c r="E8" s="259"/>
      <c r="F8" s="259"/>
      <c r="G8" s="260"/>
      <c r="H8" s="140"/>
      <c r="I8" s="142"/>
      <c r="J8" s="142"/>
      <c r="K8" s="142"/>
      <c r="L8" s="142"/>
      <c r="M8" s="140"/>
      <c r="N8" s="140"/>
      <c r="O8" s="140"/>
      <c r="P8" s="140"/>
      <c r="Q8" s="140"/>
    </row>
    <row r="9" spans="1:17" ht="13.5" thickBot="1">
      <c r="A9" s="35" t="s">
        <v>71</v>
      </c>
      <c r="B9" s="106">
        <v>0.09885</v>
      </c>
      <c r="C9" s="77"/>
      <c r="D9" s="261"/>
      <c r="E9" s="262"/>
      <c r="F9" s="262"/>
      <c r="G9" s="263"/>
      <c r="H9" s="140"/>
      <c r="I9" s="143"/>
      <c r="J9" s="143"/>
      <c r="K9" s="143"/>
      <c r="L9" s="143"/>
      <c r="M9" s="140"/>
      <c r="N9" s="140"/>
      <c r="O9" s="140"/>
      <c r="P9" s="140"/>
      <c r="Q9" s="140"/>
    </row>
    <row r="10" spans="1:17" ht="13.5" thickBot="1">
      <c r="A10" s="35" t="s">
        <v>58</v>
      </c>
      <c r="B10" s="112">
        <f>((L15-B9)/L15)*100</f>
        <v>0.0024868577289717023</v>
      </c>
      <c r="C10" s="77"/>
      <c r="D10" s="261"/>
      <c r="E10" s="262"/>
      <c r="F10" s="262"/>
      <c r="G10" s="263"/>
      <c r="H10" s="140"/>
      <c r="I10" s="140"/>
      <c r="J10" s="140"/>
      <c r="K10" s="140"/>
      <c r="L10" s="140"/>
      <c r="M10" s="140"/>
      <c r="N10" s="140"/>
      <c r="O10" s="140"/>
      <c r="P10" s="140"/>
      <c r="Q10" s="140"/>
    </row>
    <row r="11" spans="1:17" ht="23.25" customHeight="1" thickBot="1">
      <c r="A11" s="78"/>
      <c r="B11" s="79"/>
      <c r="C11" s="77"/>
      <c r="D11" s="264"/>
      <c r="E11" s="265"/>
      <c r="F11" s="265"/>
      <c r="G11" s="266"/>
      <c r="H11" s="140"/>
      <c r="I11" s="140"/>
      <c r="J11" s="140"/>
      <c r="K11" s="140"/>
      <c r="L11" s="140"/>
      <c r="M11" s="140"/>
      <c r="N11" s="140"/>
      <c r="O11" s="140"/>
      <c r="P11" s="140"/>
      <c r="Q11" s="140"/>
    </row>
    <row r="12" spans="1:17" ht="13.5" customHeight="1">
      <c r="A12" s="246" t="s">
        <v>60</v>
      </c>
      <c r="B12" s="246" t="s">
        <v>3</v>
      </c>
      <c r="C12" s="251" t="s">
        <v>14</v>
      </c>
      <c r="D12" s="246" t="s">
        <v>4</v>
      </c>
      <c r="E12" s="256" t="s">
        <v>5</v>
      </c>
      <c r="F12" s="140"/>
      <c r="G12" s="140"/>
      <c r="H12" s="140"/>
      <c r="I12" s="213" t="s">
        <v>77</v>
      </c>
      <c r="J12" s="214"/>
      <c r="K12" s="214"/>
      <c r="L12" s="215"/>
      <c r="M12" s="140"/>
      <c r="N12" s="140"/>
      <c r="O12" s="140"/>
      <c r="P12" s="140"/>
      <c r="Q12" s="140"/>
    </row>
    <row r="13" spans="1:17" ht="13.5" customHeight="1">
      <c r="A13" s="247"/>
      <c r="B13" s="249"/>
      <c r="C13" s="252"/>
      <c r="D13" s="254"/>
      <c r="E13" s="257"/>
      <c r="F13" s="140"/>
      <c r="G13" s="178" t="s">
        <v>68</v>
      </c>
      <c r="H13" s="129"/>
      <c r="I13" s="178" t="s">
        <v>69</v>
      </c>
      <c r="J13" s="178" t="s">
        <v>70</v>
      </c>
      <c r="K13" s="178" t="s">
        <v>72</v>
      </c>
      <c r="L13" s="178" t="s">
        <v>71</v>
      </c>
      <c r="M13" s="140"/>
      <c r="N13" s="140"/>
      <c r="O13" s="140"/>
      <c r="P13" s="140"/>
      <c r="Q13" s="140"/>
    </row>
    <row r="14" spans="1:17" ht="11.25" customHeight="1">
      <c r="A14" s="248"/>
      <c r="B14" s="250"/>
      <c r="C14" s="253"/>
      <c r="D14" s="255"/>
      <c r="E14" s="258"/>
      <c r="F14" s="140"/>
      <c r="G14" s="170"/>
      <c r="H14" s="129"/>
      <c r="I14" s="179"/>
      <c r="J14" s="179"/>
      <c r="K14" s="179"/>
      <c r="L14" s="179"/>
      <c r="M14" s="140"/>
      <c r="N14" s="140"/>
      <c r="O14" s="140"/>
      <c r="P14" s="140"/>
      <c r="Q14" s="140"/>
    </row>
    <row r="15" spans="1:17" ht="12" customHeight="1">
      <c r="A15" s="80" t="s">
        <v>20</v>
      </c>
      <c r="B15" s="81">
        <v>79345</v>
      </c>
      <c r="C15" s="82">
        <v>0.0253</v>
      </c>
      <c r="D15" s="83">
        <f>((100-$B$10)/100)*$B$8*C15</f>
        <v>0.02529937082499457</v>
      </c>
      <c r="E15" s="84">
        <f>((100-$B$10)/100)*$C$8*C15</f>
        <v>2.529937082499457</v>
      </c>
      <c r="F15" s="140"/>
      <c r="G15" s="54">
        <f>((SUM(C15:C39)*0.00726)*453.6)/1000</f>
        <v>0.10671466484448001</v>
      </c>
      <c r="H15" s="129"/>
      <c r="I15" s="54">
        <v>0.03</v>
      </c>
      <c r="J15" s="55">
        <f>I15*1000</f>
        <v>30</v>
      </c>
      <c r="K15" s="56">
        <f>(J15*0.00726429)/1000</f>
        <v>0.00021792869999999999</v>
      </c>
      <c r="L15" s="54">
        <f>K15*453.6</f>
        <v>0.09885245832</v>
      </c>
      <c r="M15" s="140"/>
      <c r="N15" s="140"/>
      <c r="O15" s="140"/>
      <c r="P15" s="140"/>
      <c r="Q15" s="140"/>
    </row>
    <row r="16" spans="1:17" ht="12" customHeight="1">
      <c r="A16" s="85" t="s">
        <v>22</v>
      </c>
      <c r="B16" s="86">
        <v>79005</v>
      </c>
      <c r="C16" s="82">
        <v>0.0153</v>
      </c>
      <c r="D16" s="83">
        <f>((100-$B$10)/100)*$B$8*C16</f>
        <v>0.015299619510767467</v>
      </c>
      <c r="E16" s="84">
        <f>((100-$B$10)/100)*$C$8*C16</f>
        <v>1.5299619510767468</v>
      </c>
      <c r="F16" s="140"/>
      <c r="G16" s="140"/>
      <c r="H16" s="140"/>
      <c r="I16" s="140"/>
      <c r="J16" s="140"/>
      <c r="K16" s="140"/>
      <c r="L16" s="140"/>
      <c r="M16" s="140"/>
      <c r="N16" s="140"/>
      <c r="O16" s="140"/>
      <c r="P16" s="140"/>
      <c r="Q16" s="140"/>
    </row>
    <row r="17" spans="1:17" ht="12" customHeight="1">
      <c r="A17" s="85" t="s">
        <v>21</v>
      </c>
      <c r="B17" s="86">
        <v>75343</v>
      </c>
      <c r="C17" s="82">
        <v>0.011300000000000001</v>
      </c>
      <c r="D17" s="83">
        <f>((100-$B$10)/100)*$B$8*C17</f>
        <v>0.011299718985076628</v>
      </c>
      <c r="E17" s="84">
        <f>((100-$B$10)/100)*$C$8*C17</f>
        <v>1.1299718985076628</v>
      </c>
      <c r="F17" s="140"/>
      <c r="G17" s="140"/>
      <c r="H17" s="140"/>
      <c r="I17" s="140"/>
      <c r="J17" s="140"/>
      <c r="K17" s="140"/>
      <c r="L17" s="140"/>
      <c r="M17" s="140"/>
      <c r="N17" s="140"/>
      <c r="O17" s="140"/>
      <c r="P17" s="140"/>
      <c r="Q17" s="140"/>
    </row>
    <row r="18" spans="1:17" ht="12" customHeight="1">
      <c r="A18" s="159" t="s">
        <v>24</v>
      </c>
      <c r="B18" s="160">
        <v>78875</v>
      </c>
      <c r="C18" s="94">
        <v>0.013</v>
      </c>
      <c r="D18" s="83">
        <f>((100-$B$10)/100)*$B$8*C18</f>
        <v>0.012999676708495233</v>
      </c>
      <c r="E18" s="84">
        <f>((100-$B$10)/100)*$C$8*C18</f>
        <v>1.2999676708495234</v>
      </c>
      <c r="F18" s="140"/>
      <c r="G18" s="140"/>
      <c r="H18" s="140"/>
      <c r="I18" s="140"/>
      <c r="J18" s="140"/>
      <c r="K18" s="140"/>
      <c r="L18" s="140"/>
      <c r="M18" s="140"/>
      <c r="N18" s="140"/>
      <c r="O18" s="140"/>
      <c r="P18" s="140"/>
      <c r="Q18" s="140"/>
    </row>
    <row r="19" spans="1:17" ht="12" customHeight="1">
      <c r="A19" s="65" t="s">
        <v>25</v>
      </c>
      <c r="B19" s="86">
        <v>106990</v>
      </c>
      <c r="C19" s="82">
        <v>0.6629999999999999</v>
      </c>
      <c r="D19" s="83">
        <f>((100-$B$10)/100)*$B$8*C19</f>
        <v>0.6629835121332569</v>
      </c>
      <c r="E19" s="84">
        <f>((100-$B$10)/100)*$C$8*C19</f>
        <v>66.29835121332569</v>
      </c>
      <c r="F19" s="140"/>
      <c r="G19" s="140"/>
      <c r="H19" s="140"/>
      <c r="I19" s="140"/>
      <c r="J19" s="140"/>
      <c r="K19" s="140"/>
      <c r="L19" s="140"/>
      <c r="M19" s="140"/>
      <c r="N19" s="140"/>
      <c r="O19" s="140"/>
      <c r="P19" s="140"/>
      <c r="Q19" s="140"/>
    </row>
    <row r="20" spans="1:17" ht="12" customHeight="1">
      <c r="A20" s="283" t="s">
        <v>83</v>
      </c>
      <c r="B20" s="160">
        <v>542756</v>
      </c>
      <c r="C20" s="82">
        <v>0.012700000000000001</v>
      </c>
      <c r="D20" s="83">
        <f>((100-$B$10)/100)*$B$8*C20</f>
        <v>0.012699684169068422</v>
      </c>
      <c r="E20" s="84">
        <f>((100-$B$10)/100)*$C$8*C20</f>
        <v>1.2699684169068421</v>
      </c>
      <c r="F20" s="140"/>
      <c r="G20" s="140"/>
      <c r="H20" s="140"/>
      <c r="I20" s="140"/>
      <c r="J20" s="140"/>
      <c r="K20" s="140"/>
      <c r="L20" s="140"/>
      <c r="M20" s="140"/>
      <c r="N20" s="140"/>
      <c r="O20" s="140"/>
      <c r="P20" s="140"/>
      <c r="Q20" s="140"/>
    </row>
    <row r="21" spans="1:17" ht="12" customHeight="1">
      <c r="A21" s="85" t="s">
        <v>18</v>
      </c>
      <c r="B21" s="86">
        <v>75070</v>
      </c>
      <c r="C21" s="82">
        <v>2.79</v>
      </c>
      <c r="D21" s="83">
        <f>((100-$B$10)/100)*$B$8*C21</f>
        <v>2.789930616669362</v>
      </c>
      <c r="E21" s="84">
        <f>((100-$B$10)/100)*$C$8*C21</f>
        <v>278.99306166693617</v>
      </c>
      <c r="F21" s="140"/>
      <c r="G21" s="140"/>
      <c r="H21" s="140"/>
      <c r="I21" s="140"/>
      <c r="J21" s="140"/>
      <c r="K21" s="140"/>
      <c r="L21" s="140"/>
      <c r="M21" s="140"/>
      <c r="N21" s="140"/>
      <c r="O21" s="140"/>
      <c r="P21" s="140"/>
      <c r="Q21" s="140"/>
    </row>
    <row r="22" spans="1:17" ht="12" customHeight="1">
      <c r="A22" s="93" t="s">
        <v>30</v>
      </c>
      <c r="B22" s="86">
        <v>107028</v>
      </c>
      <c r="C22" s="164">
        <v>2.63</v>
      </c>
      <c r="D22" s="95">
        <f>((100-$B$10)/100)*$B$8*C22</f>
        <v>2.629934595641728</v>
      </c>
      <c r="E22" s="96">
        <f>((100-$B$10)/100)*$C$8*C22</f>
        <v>262.9934595641728</v>
      </c>
      <c r="F22" s="140"/>
      <c r="G22" s="140"/>
      <c r="H22" s="140"/>
      <c r="I22" s="140"/>
      <c r="J22" s="140"/>
      <c r="K22" s="140"/>
      <c r="L22" s="140"/>
      <c r="M22" s="140"/>
      <c r="N22" s="140"/>
      <c r="O22" s="140"/>
      <c r="P22" s="140"/>
      <c r="Q22" s="140"/>
    </row>
    <row r="23" spans="1:17" ht="12" customHeight="1">
      <c r="A23" s="93" t="s">
        <v>33</v>
      </c>
      <c r="B23" s="86">
        <v>71432</v>
      </c>
      <c r="C23" s="94">
        <v>1.58</v>
      </c>
      <c r="D23" s="97">
        <f>((100-$B$10)/100)*$B$8*C23</f>
        <v>1.5799607076478823</v>
      </c>
      <c r="E23" s="96">
        <f>((100-$B$10)/100)*$C$8*C23</f>
        <v>157.99607076478824</v>
      </c>
      <c r="F23" s="140"/>
      <c r="G23" s="140"/>
      <c r="H23" s="140"/>
      <c r="I23" s="140"/>
      <c r="J23" s="140"/>
      <c r="K23" s="140"/>
      <c r="L23" s="140"/>
      <c r="M23" s="140"/>
      <c r="N23" s="140"/>
      <c r="O23" s="140"/>
      <c r="P23" s="140"/>
      <c r="Q23" s="140"/>
    </row>
    <row r="24" spans="1:17" ht="12" customHeight="1">
      <c r="A24" s="93" t="s">
        <v>40</v>
      </c>
      <c r="B24" s="86">
        <v>56235</v>
      </c>
      <c r="C24" s="94">
        <v>0.0177</v>
      </c>
      <c r="D24" s="97">
        <f>((100-$B$10)/100)*$B$8*C24</f>
        <v>0.017699559826181974</v>
      </c>
      <c r="E24" s="96">
        <f>((100-$B$10)/100)*$C$8*C24</f>
        <v>1.7699559826181974</v>
      </c>
      <c r="F24" s="140"/>
      <c r="G24" s="140"/>
      <c r="H24" s="140"/>
      <c r="I24" s="140"/>
      <c r="J24" s="140"/>
      <c r="K24" s="140"/>
      <c r="L24" s="140"/>
      <c r="M24" s="140"/>
      <c r="N24" s="140"/>
      <c r="O24" s="140"/>
      <c r="P24" s="140"/>
      <c r="Q24" s="140"/>
    </row>
    <row r="25" spans="1:17" ht="12" customHeight="1">
      <c r="A25" s="93" t="s">
        <v>15</v>
      </c>
      <c r="B25" s="86">
        <v>108907</v>
      </c>
      <c r="C25" s="98">
        <v>0.0129</v>
      </c>
      <c r="D25" s="97">
        <f>((100-$B$10)/100)*$B$8*C25</f>
        <v>0.012899679195352964</v>
      </c>
      <c r="E25" s="96">
        <f>((100-$B$10)/100)*$C$8*C25</f>
        <v>1.2899679195352962</v>
      </c>
      <c r="F25" s="140"/>
      <c r="G25" s="140"/>
      <c r="H25" s="140"/>
      <c r="I25" s="140"/>
      <c r="J25" s="140"/>
      <c r="K25" s="140"/>
      <c r="L25" s="140"/>
      <c r="M25" s="140"/>
      <c r="N25" s="140"/>
      <c r="O25" s="140"/>
      <c r="P25" s="140"/>
      <c r="Q25" s="140"/>
    </row>
    <row r="26" spans="1:17" ht="12" customHeight="1">
      <c r="A26" s="93" t="s">
        <v>16</v>
      </c>
      <c r="B26" s="86">
        <v>67663</v>
      </c>
      <c r="C26" s="98">
        <v>0.013699999999999999</v>
      </c>
      <c r="D26" s="97">
        <f>((100-$B$10)/100)*$B$8*C26</f>
        <v>0.01369965930049113</v>
      </c>
      <c r="E26" s="96">
        <f>((100-$B$10)/100)*$C$8*C26</f>
        <v>1.369965930049113</v>
      </c>
      <c r="F26" s="140"/>
      <c r="G26" s="140"/>
      <c r="H26" s="140"/>
      <c r="I26" s="140"/>
      <c r="J26" s="140"/>
      <c r="K26" s="140"/>
      <c r="L26" s="140"/>
      <c r="M26" s="140"/>
      <c r="N26" s="140"/>
      <c r="O26" s="140"/>
      <c r="P26" s="140"/>
      <c r="Q26" s="140"/>
    </row>
    <row r="27" spans="1:17" ht="12" customHeight="1">
      <c r="A27" s="65" t="s">
        <v>43</v>
      </c>
      <c r="B27" s="91">
        <v>100414</v>
      </c>
      <c r="C27" s="98">
        <v>0.0248</v>
      </c>
      <c r="D27" s="97">
        <f>((100-$B$10)/100)*$B$8*C27</f>
        <v>0.024799383259283214</v>
      </c>
      <c r="E27" s="96">
        <f>((100-$B$10)/100)*$C$8*C27</f>
        <v>2.4799383259283214</v>
      </c>
      <c r="F27" s="140"/>
      <c r="G27" s="140"/>
      <c r="H27" s="140"/>
      <c r="I27" s="140"/>
      <c r="J27" s="140"/>
      <c r="K27" s="140"/>
      <c r="L27" s="140"/>
      <c r="M27" s="140"/>
      <c r="N27" s="140"/>
      <c r="O27" s="140"/>
      <c r="P27" s="140"/>
      <c r="Q27" s="140"/>
    </row>
    <row r="28" spans="1:17" ht="12" customHeight="1">
      <c r="A28" s="99" t="s">
        <v>44</v>
      </c>
      <c r="B28" s="86">
        <v>106934</v>
      </c>
      <c r="C28" s="98">
        <v>0.0213</v>
      </c>
      <c r="D28" s="97">
        <f>((100-$B$10)/100)*$B$8*C28</f>
        <v>0.02129947029930373</v>
      </c>
      <c r="E28" s="96">
        <f>((100-$B$10)/100)*$C$8*C28</f>
        <v>2.129947029930373</v>
      </c>
      <c r="F28" s="140"/>
      <c r="G28" s="140"/>
      <c r="H28" s="140"/>
      <c r="I28" s="140"/>
      <c r="J28" s="140"/>
      <c r="K28" s="140"/>
      <c r="L28" s="140"/>
      <c r="M28" s="140"/>
      <c r="N28" s="140"/>
      <c r="O28" s="140"/>
      <c r="P28" s="140"/>
      <c r="Q28" s="140"/>
    </row>
    <row r="29" spans="1:17" ht="12" customHeight="1">
      <c r="A29" s="284" t="s">
        <v>107</v>
      </c>
      <c r="B29" s="86">
        <v>107062</v>
      </c>
      <c r="C29" s="94">
        <v>0.011300000000000001</v>
      </c>
      <c r="D29" s="83">
        <f>((100-$B$10)/100)*$B$8*C29</f>
        <v>0.011299718985076628</v>
      </c>
      <c r="E29" s="84">
        <f>((100-$B$10)/100)*$C$8*C29</f>
        <v>1.1299718985076628</v>
      </c>
      <c r="F29" s="140"/>
      <c r="G29" s="140"/>
      <c r="H29" s="140"/>
      <c r="I29" s="140"/>
      <c r="J29" s="140"/>
      <c r="K29" s="140"/>
      <c r="L29" s="140"/>
      <c r="M29" s="140"/>
      <c r="N29" s="140"/>
      <c r="O29" s="140"/>
      <c r="P29" s="140"/>
      <c r="Q29" s="140"/>
    </row>
    <row r="30" spans="1:17" ht="12" customHeight="1">
      <c r="A30" s="93" t="s">
        <v>19</v>
      </c>
      <c r="B30" s="86">
        <v>50000</v>
      </c>
      <c r="C30" s="98">
        <v>20.5</v>
      </c>
      <c r="D30" s="97">
        <f>((100-$B$10)/100)*$B$8*C30</f>
        <v>20.499490194165563</v>
      </c>
      <c r="E30" s="96">
        <f>((100-$B$10)/100)*$C$8*C30</f>
        <v>2049.949019416556</v>
      </c>
      <c r="F30" s="140"/>
      <c r="G30" s="140"/>
      <c r="H30" s="140"/>
      <c r="I30" s="140"/>
      <c r="J30" s="140"/>
      <c r="K30" s="140"/>
      <c r="L30" s="140"/>
      <c r="M30" s="140"/>
      <c r="N30" s="140"/>
      <c r="O30" s="140"/>
      <c r="P30" s="140"/>
      <c r="Q30" s="140"/>
    </row>
    <row r="31" spans="1:17" ht="12" customHeight="1">
      <c r="A31" s="161" t="s">
        <v>104</v>
      </c>
      <c r="B31" s="160">
        <v>78842</v>
      </c>
      <c r="C31" s="98">
        <v>0.048600000000000004</v>
      </c>
      <c r="D31" s="97">
        <f>((100-$B$10)/100)*$B$8*C31</f>
        <v>0.04859879138714373</v>
      </c>
      <c r="E31" s="96">
        <f>((100-$B$10)/100)*$C$8*C31</f>
        <v>4.859879138714373</v>
      </c>
      <c r="F31" s="140"/>
      <c r="G31" s="140"/>
      <c r="H31" s="140"/>
      <c r="I31" s="140"/>
      <c r="J31" s="140"/>
      <c r="K31" s="140"/>
      <c r="L31" s="140"/>
      <c r="M31" s="140"/>
      <c r="N31" s="140"/>
      <c r="O31" s="140"/>
      <c r="P31" s="140"/>
      <c r="Q31" s="140"/>
    </row>
    <row r="32" spans="1:17" ht="12" customHeight="1">
      <c r="A32" s="93" t="s">
        <v>48</v>
      </c>
      <c r="B32" s="86">
        <v>67561</v>
      </c>
      <c r="C32" s="98">
        <v>3.06</v>
      </c>
      <c r="D32" s="97">
        <f>((100-$B$10)/100)*$B$8*C32</f>
        <v>3.0599239021534936</v>
      </c>
      <c r="E32" s="96">
        <f>((100-$B$10)/100)*$C$8*C32</f>
        <v>305.99239021534936</v>
      </c>
      <c r="F32" s="140"/>
      <c r="G32" s="140"/>
      <c r="H32" s="140"/>
      <c r="I32" s="140"/>
      <c r="J32" s="140"/>
      <c r="K32" s="140"/>
      <c r="L32" s="140"/>
      <c r="M32" s="140"/>
      <c r="N32" s="140"/>
      <c r="O32" s="140"/>
      <c r="P32" s="140"/>
      <c r="Q32" s="140"/>
    </row>
    <row r="33" spans="1:17" ht="12" customHeight="1">
      <c r="A33" s="8" t="s">
        <v>49</v>
      </c>
      <c r="B33" s="7">
        <v>75092</v>
      </c>
      <c r="C33" s="29">
        <v>0.0412</v>
      </c>
      <c r="D33" s="97">
        <f>((100-$B$10)/100)*$B$8*C33</f>
        <v>0.04119897541461567</v>
      </c>
      <c r="E33" s="96">
        <f>((100-$B$10)/100)*$C$8*C33</f>
        <v>4.119897541461566</v>
      </c>
      <c r="F33" s="140"/>
      <c r="G33" s="140"/>
      <c r="H33" s="140"/>
      <c r="I33" s="140"/>
      <c r="J33" s="140"/>
      <c r="K33" s="140"/>
      <c r="L33" s="140"/>
      <c r="M33" s="140"/>
      <c r="N33" s="140"/>
      <c r="O33" s="140"/>
      <c r="P33" s="140"/>
      <c r="Q33" s="140"/>
    </row>
    <row r="34" spans="1:17" ht="12" customHeight="1">
      <c r="A34" s="8" t="s">
        <v>50</v>
      </c>
      <c r="B34" s="7">
        <v>91203</v>
      </c>
      <c r="C34" s="29">
        <v>0.0971</v>
      </c>
      <c r="D34" s="110">
        <f>((100-$B$10)/100)*$B$8*C34</f>
        <v>0.09709758526114518</v>
      </c>
      <c r="E34" s="96">
        <f>((100-$B$10)/100)*$C$8*C34</f>
        <v>9.709758526114518</v>
      </c>
      <c r="F34" s="140"/>
      <c r="G34" s="140"/>
      <c r="H34" s="140"/>
      <c r="I34" s="140"/>
      <c r="J34" s="140"/>
      <c r="K34" s="140"/>
      <c r="L34" s="140"/>
      <c r="M34" s="140"/>
      <c r="N34" s="140"/>
      <c r="O34" s="140"/>
      <c r="P34" s="140"/>
      <c r="Q34" s="140"/>
    </row>
    <row r="35" spans="1:17" ht="12" customHeight="1">
      <c r="A35" s="8" t="s">
        <v>92</v>
      </c>
      <c r="B35" s="7">
        <v>1151</v>
      </c>
      <c r="C35" s="127">
        <v>0.04390000000000001</v>
      </c>
      <c r="D35" s="110">
        <f>((100-$B$10)/100)*$B$8*C35</f>
        <v>0.04389890826945699</v>
      </c>
      <c r="E35" s="96">
        <f>((100-$B$10)/100)*$C$8*C35</f>
        <v>4.389890826945699</v>
      </c>
      <c r="F35" s="140"/>
      <c r="G35" s="140"/>
      <c r="H35" s="140"/>
      <c r="I35" s="140"/>
      <c r="J35" s="140"/>
      <c r="K35" s="140"/>
      <c r="L35" s="140"/>
      <c r="M35" s="140"/>
      <c r="N35" s="140"/>
      <c r="O35" s="140"/>
      <c r="P35" s="140"/>
      <c r="Q35" s="140"/>
    </row>
    <row r="36" spans="1:17" ht="12" customHeight="1">
      <c r="A36" s="8" t="s">
        <v>55</v>
      </c>
      <c r="B36" s="7">
        <v>100425</v>
      </c>
      <c r="C36" s="29">
        <v>0.011899999999999999</v>
      </c>
      <c r="D36" s="110">
        <f>((100-$B$10)/100)*$B$8*C36</f>
        <v>0.011899704063930252</v>
      </c>
      <c r="E36" s="96">
        <f>((100-$B$10)/100)*$C$8*C36</f>
        <v>1.1899704063930252</v>
      </c>
      <c r="F36" s="140"/>
      <c r="G36" s="140"/>
      <c r="H36" s="140"/>
      <c r="I36" s="140"/>
      <c r="J36" s="140"/>
      <c r="K36" s="140"/>
      <c r="L36" s="140"/>
      <c r="M36" s="140"/>
      <c r="N36" s="140"/>
      <c r="O36" s="140"/>
      <c r="P36" s="140"/>
      <c r="Q36" s="140"/>
    </row>
    <row r="37" spans="1:17" ht="12" customHeight="1">
      <c r="A37" s="8" t="s">
        <v>56</v>
      </c>
      <c r="B37" s="7">
        <v>108883</v>
      </c>
      <c r="C37" s="29">
        <v>0.558</v>
      </c>
      <c r="D37" s="110">
        <f>((100-$B$10)/100)*$B$8*C37</f>
        <v>0.5579861233338724</v>
      </c>
      <c r="E37" s="96">
        <f>((100-$B$10)/100)*$C$8*C37</f>
        <v>55.79861233338724</v>
      </c>
      <c r="F37" s="140"/>
      <c r="G37" s="140"/>
      <c r="H37" s="140"/>
      <c r="I37" s="140"/>
      <c r="J37" s="140"/>
      <c r="K37" s="140"/>
      <c r="L37" s="140"/>
      <c r="M37" s="140"/>
      <c r="N37" s="140"/>
      <c r="O37" s="140"/>
      <c r="P37" s="140"/>
      <c r="Q37" s="140"/>
    </row>
    <row r="38" spans="1:17" ht="12" customHeight="1">
      <c r="A38" s="8" t="s">
        <v>17</v>
      </c>
      <c r="B38" s="7">
        <v>75014</v>
      </c>
      <c r="C38" s="29">
        <v>0.00718</v>
      </c>
      <c r="D38" s="110">
        <f>((100-$B$10)/100)*$B$8*C38</f>
        <v>0.00717982144361506</v>
      </c>
      <c r="E38" s="96">
        <f>((100-$B$10)/100)*$C$8*C38</f>
        <v>0.717982144361506</v>
      </c>
      <c r="F38" s="140"/>
      <c r="G38" s="140"/>
      <c r="H38" s="140"/>
      <c r="I38" s="140"/>
      <c r="J38" s="140"/>
      <c r="K38" s="140"/>
      <c r="L38" s="140"/>
      <c r="M38" s="140"/>
      <c r="N38" s="140"/>
      <c r="O38" s="140"/>
      <c r="P38" s="140"/>
      <c r="Q38" s="140"/>
    </row>
    <row r="39" spans="1:17" ht="12" customHeight="1" thickBot="1">
      <c r="A39" s="9" t="s">
        <v>57</v>
      </c>
      <c r="B39" s="10">
        <v>1330207</v>
      </c>
      <c r="C39" s="109">
        <v>0.195</v>
      </c>
      <c r="D39" s="111">
        <f>((100-$B$10)/100)*$B$8*C39</f>
        <v>0.19499515062742853</v>
      </c>
      <c r="E39" s="101">
        <f>((100-$B$10)/100)*$C$8*C39</f>
        <v>19.49951506274285</v>
      </c>
      <c r="F39" s="140"/>
      <c r="G39" s="140"/>
      <c r="H39" s="140"/>
      <c r="I39" s="140"/>
      <c r="J39" s="140"/>
      <c r="K39" s="140"/>
      <c r="L39" s="140"/>
      <c r="M39" s="140"/>
      <c r="N39" s="140"/>
      <c r="O39" s="140"/>
      <c r="P39" s="140"/>
      <c r="Q39" s="140"/>
    </row>
    <row r="40" spans="1:17" ht="12.75">
      <c r="A40" s="144"/>
      <c r="B40" s="145"/>
      <c r="C40" s="146"/>
      <c r="D40" s="146"/>
      <c r="E40" s="146"/>
      <c r="F40" s="140"/>
      <c r="G40" s="140"/>
      <c r="H40" s="140"/>
      <c r="I40" s="140"/>
      <c r="J40" s="140"/>
      <c r="K40" s="140"/>
      <c r="L40" s="140"/>
      <c r="M40" s="140"/>
      <c r="N40" s="140"/>
      <c r="O40" s="140"/>
      <c r="P40" s="140"/>
      <c r="Q40" s="140"/>
    </row>
    <row r="41" spans="1:17" ht="12.75">
      <c r="A41" s="102" t="s">
        <v>9</v>
      </c>
      <c r="B41" s="81"/>
      <c r="C41" s="103"/>
      <c r="D41" s="103"/>
      <c r="E41" s="103"/>
      <c r="F41" s="103"/>
      <c r="G41" s="103"/>
      <c r="H41" s="104"/>
      <c r="I41" s="104"/>
      <c r="J41" s="151"/>
      <c r="K41" s="151"/>
      <c r="L41" s="141"/>
      <c r="M41" s="140"/>
      <c r="N41" s="140"/>
      <c r="O41" s="140"/>
      <c r="P41" s="140"/>
      <c r="Q41" s="140"/>
    </row>
    <row r="42" spans="1:17" ht="24.75" customHeight="1">
      <c r="A42" s="216" t="s">
        <v>80</v>
      </c>
      <c r="B42" s="217"/>
      <c r="C42" s="217"/>
      <c r="D42" s="217"/>
      <c r="E42" s="217"/>
      <c r="F42" s="217"/>
      <c r="G42" s="217"/>
      <c r="H42" s="217"/>
      <c r="I42" s="267"/>
      <c r="J42" s="137"/>
      <c r="K42" s="137"/>
      <c r="L42" s="141"/>
      <c r="M42" s="140"/>
      <c r="N42" s="140"/>
      <c r="O42" s="140"/>
      <c r="P42" s="140"/>
      <c r="Q42" s="140"/>
    </row>
    <row r="43" spans="1:17" ht="15.75" customHeight="1">
      <c r="A43" s="221" t="s">
        <v>93</v>
      </c>
      <c r="B43" s="222"/>
      <c r="C43" s="222"/>
      <c r="D43" s="222"/>
      <c r="E43" s="222"/>
      <c r="F43" s="222"/>
      <c r="G43" s="222"/>
      <c r="H43" s="222"/>
      <c r="I43" s="223"/>
      <c r="J43" s="136"/>
      <c r="K43" s="137"/>
      <c r="L43" s="140"/>
      <c r="M43" s="140"/>
      <c r="N43" s="140"/>
      <c r="O43" s="140"/>
      <c r="P43" s="140"/>
      <c r="Q43" s="140"/>
    </row>
    <row r="44" spans="1:17" ht="12.75" customHeight="1">
      <c r="A44" s="218" t="s">
        <v>100</v>
      </c>
      <c r="B44" s="219"/>
      <c r="C44" s="219"/>
      <c r="D44" s="219"/>
      <c r="E44" s="219"/>
      <c r="F44" s="219"/>
      <c r="G44" s="219"/>
      <c r="H44" s="219"/>
      <c r="I44" s="220"/>
      <c r="J44" s="129"/>
      <c r="K44" s="129"/>
      <c r="L44" s="140"/>
      <c r="M44" s="140"/>
      <c r="N44" s="140"/>
      <c r="O44" s="140"/>
      <c r="P44" s="140"/>
      <c r="Q44" s="140"/>
    </row>
    <row r="45" spans="1:17" ht="12.75">
      <c r="A45" s="140"/>
      <c r="B45" s="150"/>
      <c r="C45" s="140"/>
      <c r="D45" s="140"/>
      <c r="E45" s="140"/>
      <c r="F45" s="140"/>
      <c r="G45" s="140"/>
      <c r="H45" s="140"/>
      <c r="I45" s="140"/>
      <c r="J45" s="140"/>
      <c r="K45" s="140"/>
      <c r="L45" s="140"/>
      <c r="M45" s="140"/>
      <c r="N45" s="140"/>
      <c r="O45" s="140"/>
      <c r="P45" s="140"/>
      <c r="Q45" s="140"/>
    </row>
    <row r="46" spans="1:17" ht="12.75">
      <c r="A46" s="140"/>
      <c r="B46" s="150"/>
      <c r="C46" s="140"/>
      <c r="D46" s="140"/>
      <c r="E46" s="140"/>
      <c r="F46" s="140"/>
      <c r="G46" s="140"/>
      <c r="H46" s="140"/>
      <c r="I46" s="140"/>
      <c r="J46" s="140"/>
      <c r="K46" s="140"/>
      <c r="L46" s="140"/>
      <c r="M46" s="140"/>
      <c r="N46" s="140"/>
      <c r="O46" s="140"/>
      <c r="P46" s="140"/>
      <c r="Q46" s="140"/>
    </row>
  </sheetData>
  <sheetProtection/>
  <mergeCells count="22">
    <mergeCell ref="A44:I44"/>
    <mergeCell ref="A12:A14"/>
    <mergeCell ref="B12:B14"/>
    <mergeCell ref="C12:C14"/>
    <mergeCell ref="D12:D14"/>
    <mergeCell ref="E12:E14"/>
    <mergeCell ref="I12:L12"/>
    <mergeCell ref="G13:G14"/>
    <mergeCell ref="J13:J14"/>
    <mergeCell ref="A43:I43"/>
    <mergeCell ref="D7:G7"/>
    <mergeCell ref="I13:I14"/>
    <mergeCell ref="K13:K14"/>
    <mergeCell ref="L13:L14"/>
    <mergeCell ref="D8:G11"/>
    <mergeCell ref="A42:I42"/>
    <mergeCell ref="B1:G1"/>
    <mergeCell ref="B2:G2"/>
    <mergeCell ref="B3:C3"/>
    <mergeCell ref="E3:F3"/>
    <mergeCell ref="I2:L2"/>
    <mergeCell ref="I5:L7"/>
  </mergeCells>
  <printOptions gridLines="1"/>
  <pageMargins left="0.75" right="0.75" top="1" bottom="1" header="0.5" footer="0.5"/>
  <pageSetup blackAndWhite="1"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Q62"/>
  <sheetViews>
    <sheetView zoomScale="130" zoomScaleNormal="130" zoomScalePageLayoutView="0" workbookViewId="0" topLeftCell="A1">
      <selection activeCell="B4" sqref="B4"/>
    </sheetView>
  </sheetViews>
  <sheetFormatPr defaultColWidth="8.8515625" defaultRowHeight="12.75"/>
  <cols>
    <col min="1" max="1" width="26.7109375" style="58" customWidth="1"/>
    <col min="2" max="2" width="11.7109375" style="105" customWidth="1"/>
    <col min="3" max="6" width="11.7109375" style="58" customWidth="1"/>
    <col min="7" max="7" width="27.421875" style="58" customWidth="1"/>
    <col min="8" max="8" width="8.8515625" style="58" customWidth="1"/>
    <col min="9" max="12" width="11.7109375" style="58" customWidth="1"/>
    <col min="13" max="16384" width="8.8515625" style="58" customWidth="1"/>
  </cols>
  <sheetData>
    <row r="1" spans="1:17" ht="33" customHeight="1" thickBot="1">
      <c r="A1" s="57" t="s">
        <v>10</v>
      </c>
      <c r="B1" s="268" t="s">
        <v>81</v>
      </c>
      <c r="C1" s="269"/>
      <c r="D1" s="269"/>
      <c r="E1" s="269"/>
      <c r="F1" s="269"/>
      <c r="G1" s="270"/>
      <c r="H1" s="140"/>
      <c r="I1" s="140"/>
      <c r="J1" s="140"/>
      <c r="K1" s="140"/>
      <c r="L1" s="140"/>
      <c r="M1" s="140"/>
      <c r="N1" s="140"/>
      <c r="O1" s="140"/>
      <c r="P1" s="140"/>
      <c r="Q1" s="140"/>
    </row>
    <row r="2" spans="1:17" ht="30.75" customHeight="1" thickBot="1">
      <c r="A2" s="59" t="s">
        <v>6</v>
      </c>
      <c r="B2" s="227" t="s">
        <v>103</v>
      </c>
      <c r="C2" s="228"/>
      <c r="D2" s="228"/>
      <c r="E2" s="228"/>
      <c r="F2" s="228"/>
      <c r="G2" s="229"/>
      <c r="H2" s="140"/>
      <c r="I2" s="198" t="s">
        <v>67</v>
      </c>
      <c r="J2" s="199"/>
      <c r="K2" s="199"/>
      <c r="L2" s="200"/>
      <c r="M2" s="140"/>
      <c r="N2" s="140"/>
      <c r="O2" s="140"/>
      <c r="P2" s="140"/>
      <c r="Q2" s="140"/>
    </row>
    <row r="3" spans="1:17" ht="13.5" thickBot="1">
      <c r="A3" s="60" t="s">
        <v>11</v>
      </c>
      <c r="B3" s="230" t="s">
        <v>8</v>
      </c>
      <c r="C3" s="231"/>
      <c r="D3" s="61" t="s">
        <v>7</v>
      </c>
      <c r="E3" s="197">
        <v>43885</v>
      </c>
      <c r="F3" s="197"/>
      <c r="G3" s="62"/>
      <c r="H3" s="140"/>
      <c r="I3" s="121" t="s">
        <v>64</v>
      </c>
      <c r="J3" s="118" t="s">
        <v>65</v>
      </c>
      <c r="K3" s="119" t="s">
        <v>66</v>
      </c>
      <c r="L3" s="64"/>
      <c r="M3" s="140"/>
      <c r="N3" s="140"/>
      <c r="O3" s="140"/>
      <c r="P3" s="140"/>
      <c r="Q3" s="140"/>
    </row>
    <row r="4" spans="1:17" ht="13.5" thickBot="1">
      <c r="A4" s="65" t="s">
        <v>0</v>
      </c>
      <c r="B4" s="66"/>
      <c r="C4" s="66"/>
      <c r="D4" s="66"/>
      <c r="F4" s="63"/>
      <c r="G4" s="64"/>
      <c r="H4" s="140"/>
      <c r="I4" s="122">
        <v>1000</v>
      </c>
      <c r="J4" s="123">
        <f>I4*(2542.5/(1000*0.35))</f>
        <v>7264.285714285715</v>
      </c>
      <c r="K4" s="126">
        <f>J4/1000000</f>
        <v>0.0072642857142857144</v>
      </c>
      <c r="L4" s="120"/>
      <c r="M4" s="140"/>
      <c r="N4" s="140"/>
      <c r="O4" s="140"/>
      <c r="P4" s="140"/>
      <c r="Q4" s="140"/>
    </row>
    <row r="5" spans="1:17" ht="12.75" customHeight="1">
      <c r="A5" s="65" t="s">
        <v>1</v>
      </c>
      <c r="B5" s="66"/>
      <c r="C5" s="66"/>
      <c r="D5" s="66"/>
      <c r="F5" s="63"/>
      <c r="G5" s="64"/>
      <c r="H5" s="140"/>
      <c r="I5" s="201" t="s">
        <v>98</v>
      </c>
      <c r="J5" s="202"/>
      <c r="K5" s="202"/>
      <c r="L5" s="203"/>
      <c r="M5" s="140"/>
      <c r="N5" s="140"/>
      <c r="O5" s="140"/>
      <c r="P5" s="140"/>
      <c r="Q5" s="140"/>
    </row>
    <row r="6" spans="1:17" ht="13.5" thickBot="1">
      <c r="A6" s="67" t="s">
        <v>2</v>
      </c>
      <c r="B6" s="68"/>
      <c r="C6" s="68"/>
      <c r="D6" s="68"/>
      <c r="E6" s="69"/>
      <c r="F6" s="69"/>
      <c r="G6" s="70"/>
      <c r="H6" s="141"/>
      <c r="I6" s="204"/>
      <c r="J6" s="205"/>
      <c r="K6" s="205"/>
      <c r="L6" s="206"/>
      <c r="M6" s="140"/>
      <c r="N6" s="140"/>
      <c r="O6" s="140"/>
      <c r="P6" s="140"/>
      <c r="Q6" s="140"/>
    </row>
    <row r="7" spans="1:17" ht="28.5" customHeight="1" thickBot="1" thickTop="1">
      <c r="A7" s="71" t="s">
        <v>12</v>
      </c>
      <c r="B7" s="72" t="s">
        <v>62</v>
      </c>
      <c r="C7" s="72" t="s">
        <v>74</v>
      </c>
      <c r="D7" s="232" t="s">
        <v>13</v>
      </c>
      <c r="E7" s="233"/>
      <c r="F7" s="233"/>
      <c r="G7" s="234"/>
      <c r="H7" s="140"/>
      <c r="I7" s="207"/>
      <c r="J7" s="208"/>
      <c r="K7" s="208"/>
      <c r="L7" s="209"/>
      <c r="M7" s="140"/>
      <c r="N7" s="140"/>
      <c r="O7" s="140"/>
      <c r="P7" s="140"/>
      <c r="Q7" s="140"/>
    </row>
    <row r="8" spans="1:17" ht="13.5" customHeight="1" thickBot="1">
      <c r="A8" s="73" t="s">
        <v>61</v>
      </c>
      <c r="B8" s="74">
        <v>1</v>
      </c>
      <c r="C8" s="75">
        <v>100</v>
      </c>
      <c r="D8" s="235" t="s">
        <v>90</v>
      </c>
      <c r="E8" s="236"/>
      <c r="F8" s="236"/>
      <c r="G8" s="237"/>
      <c r="H8" s="140"/>
      <c r="I8" s="142"/>
      <c r="J8" s="142"/>
      <c r="K8" s="142"/>
      <c r="L8" s="142"/>
      <c r="M8" s="140"/>
      <c r="N8" s="140"/>
      <c r="O8" s="140"/>
      <c r="P8" s="140"/>
      <c r="Q8" s="140"/>
    </row>
    <row r="9" spans="1:17" ht="13.5" thickBot="1">
      <c r="A9" s="35"/>
      <c r="B9" s="115"/>
      <c r="C9" s="77"/>
      <c r="D9" s="238"/>
      <c r="E9" s="239"/>
      <c r="F9" s="239"/>
      <c r="G9" s="240"/>
      <c r="H9" s="140"/>
      <c r="I9" s="143"/>
      <c r="J9" s="143"/>
      <c r="K9" s="143"/>
      <c r="L9" s="143"/>
      <c r="M9" s="140"/>
      <c r="N9" s="140"/>
      <c r="O9" s="140"/>
      <c r="P9" s="140"/>
      <c r="Q9" s="140"/>
    </row>
    <row r="10" spans="1:17" ht="13.5" thickBot="1">
      <c r="A10" s="35"/>
      <c r="B10" s="116"/>
      <c r="C10" s="77"/>
      <c r="D10" s="241"/>
      <c r="E10" s="242"/>
      <c r="F10" s="242"/>
      <c r="G10" s="243"/>
      <c r="H10" s="140"/>
      <c r="I10" s="140"/>
      <c r="J10" s="140"/>
      <c r="K10" s="140"/>
      <c r="L10" s="140"/>
      <c r="M10" s="140"/>
      <c r="N10" s="140"/>
      <c r="O10" s="140"/>
      <c r="P10" s="140"/>
      <c r="Q10" s="140"/>
    </row>
    <row r="11" spans="1:17" ht="13.5" customHeight="1">
      <c r="A11" s="246" t="s">
        <v>60</v>
      </c>
      <c r="B11" s="246" t="s">
        <v>3</v>
      </c>
      <c r="C11" s="251" t="s">
        <v>14</v>
      </c>
      <c r="D11" s="254" t="s">
        <v>4</v>
      </c>
      <c r="E11" s="274" t="s">
        <v>5</v>
      </c>
      <c r="F11" s="140"/>
      <c r="G11" s="140"/>
      <c r="H11" s="140"/>
      <c r="I11" s="152"/>
      <c r="J11" s="134"/>
      <c r="K11" s="134"/>
      <c r="L11" s="134"/>
      <c r="M11" s="140"/>
      <c r="N11" s="140"/>
      <c r="O11" s="140"/>
      <c r="P11" s="140"/>
      <c r="Q11" s="140"/>
    </row>
    <row r="12" spans="1:17" ht="13.5" customHeight="1">
      <c r="A12" s="247"/>
      <c r="B12" s="249"/>
      <c r="C12" s="252"/>
      <c r="D12" s="254"/>
      <c r="E12" s="257"/>
      <c r="F12" s="140"/>
      <c r="G12" s="152"/>
      <c r="H12" s="129"/>
      <c r="I12" s="152"/>
      <c r="J12" s="152"/>
      <c r="K12" s="152"/>
      <c r="L12" s="152"/>
      <c r="M12" s="140"/>
      <c r="N12" s="140"/>
      <c r="O12" s="140"/>
      <c r="P12" s="140"/>
      <c r="Q12" s="140"/>
    </row>
    <row r="13" spans="1:17" ht="11.25" customHeight="1">
      <c r="A13" s="248"/>
      <c r="B13" s="250"/>
      <c r="C13" s="253"/>
      <c r="D13" s="255"/>
      <c r="E13" s="258"/>
      <c r="F13" s="140"/>
      <c r="G13" s="153"/>
      <c r="H13" s="129"/>
      <c r="I13" s="134"/>
      <c r="J13" s="134"/>
      <c r="K13" s="134"/>
      <c r="L13" s="134"/>
      <c r="M13" s="140"/>
      <c r="N13" s="140"/>
      <c r="O13" s="140"/>
      <c r="P13" s="140"/>
      <c r="Q13" s="140"/>
    </row>
    <row r="14" spans="1:17" ht="12" customHeight="1">
      <c r="A14" s="80" t="s">
        <v>20</v>
      </c>
      <c r="B14" s="81">
        <v>79345</v>
      </c>
      <c r="C14" s="82">
        <v>0.0096</v>
      </c>
      <c r="D14" s="83">
        <f>$B$8*C14</f>
        <v>0.0096</v>
      </c>
      <c r="E14" s="113">
        <f>$C$8*C14</f>
        <v>0.96</v>
      </c>
      <c r="F14" s="162"/>
      <c r="G14" s="135"/>
      <c r="H14" s="129"/>
      <c r="I14" s="135"/>
      <c r="J14" s="154"/>
      <c r="K14" s="155"/>
      <c r="L14" s="135"/>
      <c r="M14" s="140"/>
      <c r="N14" s="140"/>
      <c r="O14" s="140"/>
      <c r="P14" s="140"/>
      <c r="Q14" s="140"/>
    </row>
    <row r="15" spans="1:17" ht="12" customHeight="1">
      <c r="A15" s="85" t="s">
        <v>22</v>
      </c>
      <c r="B15" s="86">
        <v>79005</v>
      </c>
      <c r="C15" s="82">
        <v>0.007632</v>
      </c>
      <c r="D15" s="83">
        <f>$B$8*C15</f>
        <v>0.007632</v>
      </c>
      <c r="E15" s="84">
        <f>$C$8*C15</f>
        <v>0.7632</v>
      </c>
      <c r="F15" s="162"/>
      <c r="G15" s="140"/>
      <c r="H15" s="140"/>
      <c r="I15" s="140"/>
      <c r="J15" s="140"/>
      <c r="K15" s="140"/>
      <c r="L15" s="140"/>
      <c r="M15" s="140"/>
      <c r="N15" s="140"/>
      <c r="O15" s="140"/>
      <c r="P15" s="140"/>
      <c r="Q15" s="140"/>
    </row>
    <row r="16" spans="1:17" ht="12" customHeight="1">
      <c r="A16" s="85" t="s">
        <v>21</v>
      </c>
      <c r="B16" s="86">
        <v>75343</v>
      </c>
      <c r="C16" s="82">
        <v>0.005664</v>
      </c>
      <c r="D16" s="83">
        <f>$B$8*C16</f>
        <v>0.005664</v>
      </c>
      <c r="E16" s="84">
        <f>$C$8*C16</f>
        <v>0.5664</v>
      </c>
      <c r="F16" s="162"/>
      <c r="G16" s="140"/>
      <c r="H16" s="140"/>
      <c r="I16" s="140"/>
      <c r="J16" s="140"/>
      <c r="K16" s="140"/>
      <c r="L16" s="140"/>
      <c r="M16" s="140"/>
      <c r="N16" s="140"/>
      <c r="O16" s="140"/>
      <c r="P16" s="140"/>
      <c r="Q16" s="140"/>
    </row>
    <row r="17" spans="1:17" ht="12" customHeight="1">
      <c r="A17" s="87" t="s">
        <v>23</v>
      </c>
      <c r="B17" s="88">
        <v>95636</v>
      </c>
      <c r="C17" s="89">
        <v>0.0034319999999999997</v>
      </c>
      <c r="D17" s="83">
        <f>$B$8*C17</f>
        <v>0.0034319999999999997</v>
      </c>
      <c r="E17" s="84">
        <f>$C$8*C17</f>
        <v>0.34319999999999995</v>
      </c>
      <c r="F17" s="162"/>
      <c r="G17" s="140"/>
      <c r="H17" s="140"/>
      <c r="I17" s="140"/>
      <c r="J17" s="140"/>
      <c r="K17" s="140"/>
      <c r="L17" s="140"/>
      <c r="M17" s="140"/>
      <c r="N17" s="140"/>
      <c r="O17" s="140"/>
      <c r="P17" s="140"/>
      <c r="Q17" s="140"/>
    </row>
    <row r="18" spans="1:17" ht="12" customHeight="1">
      <c r="A18" s="283" t="s">
        <v>24</v>
      </c>
      <c r="B18" s="160">
        <v>78875</v>
      </c>
      <c r="C18" s="89">
        <v>0.006456</v>
      </c>
      <c r="D18" s="83">
        <f>$B$8*C18</f>
        <v>0.006456</v>
      </c>
      <c r="E18" s="84">
        <f>$C$8*C18</f>
        <v>0.6456</v>
      </c>
      <c r="F18" s="162"/>
      <c r="G18" s="140"/>
      <c r="H18" s="140"/>
      <c r="I18" s="140"/>
      <c r="J18" s="140"/>
      <c r="K18" s="140"/>
      <c r="L18" s="140"/>
      <c r="M18" s="140"/>
      <c r="N18" s="140"/>
      <c r="O18" s="140"/>
      <c r="P18" s="140"/>
      <c r="Q18" s="140"/>
    </row>
    <row r="19" spans="1:17" ht="12" customHeight="1">
      <c r="A19" s="65" t="s">
        <v>25</v>
      </c>
      <c r="B19" s="86">
        <v>106990</v>
      </c>
      <c r="C19" s="82">
        <v>0.06407999999999998</v>
      </c>
      <c r="D19" s="83">
        <f>$B$8*C19</f>
        <v>0.06407999999999998</v>
      </c>
      <c r="E19" s="84">
        <f>$C$8*C19</f>
        <v>6.407999999999999</v>
      </c>
      <c r="F19" s="162"/>
      <c r="G19" s="140"/>
      <c r="H19" s="140"/>
      <c r="I19" s="140"/>
      <c r="J19" s="140"/>
      <c r="K19" s="140"/>
      <c r="L19" s="140"/>
      <c r="M19" s="140"/>
      <c r="N19" s="140"/>
      <c r="O19" s="140"/>
      <c r="P19" s="140"/>
      <c r="Q19" s="140"/>
    </row>
    <row r="20" spans="1:17" ht="12" customHeight="1">
      <c r="A20" s="283" t="s">
        <v>83</v>
      </c>
      <c r="B20" s="160">
        <v>542756</v>
      </c>
      <c r="C20" s="82">
        <v>0.006336</v>
      </c>
      <c r="D20" s="83">
        <f>$B$8*C20</f>
        <v>0.006336</v>
      </c>
      <c r="E20" s="84">
        <f>$C$8*C20</f>
        <v>0.6335999999999999</v>
      </c>
      <c r="F20" s="162"/>
      <c r="G20" s="140"/>
      <c r="H20" s="140"/>
      <c r="I20" s="140"/>
      <c r="J20" s="140"/>
      <c r="K20" s="140"/>
      <c r="L20" s="140"/>
      <c r="M20" s="140"/>
      <c r="N20" s="140"/>
      <c r="O20" s="140"/>
      <c r="P20" s="140"/>
      <c r="Q20" s="140"/>
    </row>
    <row r="21" spans="1:17" ht="12" customHeight="1">
      <c r="A21" s="87" t="s">
        <v>26</v>
      </c>
      <c r="B21" s="88">
        <v>540841</v>
      </c>
      <c r="C21" s="89">
        <v>0.06</v>
      </c>
      <c r="D21" s="83">
        <f>$B$8*C21</f>
        <v>0.06</v>
      </c>
      <c r="E21" s="84">
        <f>$C$8*C21</f>
        <v>6</v>
      </c>
      <c r="F21" s="162"/>
      <c r="G21" s="140"/>
      <c r="H21" s="140"/>
      <c r="I21" s="140"/>
      <c r="J21" s="140"/>
      <c r="K21" s="140"/>
      <c r="L21" s="140"/>
      <c r="M21" s="140"/>
      <c r="N21" s="140"/>
      <c r="O21" s="140"/>
      <c r="P21" s="140"/>
      <c r="Q21" s="140"/>
    </row>
    <row r="22" spans="1:17" ht="12" customHeight="1">
      <c r="A22" s="87" t="s">
        <v>27</v>
      </c>
      <c r="B22" s="88">
        <v>91576</v>
      </c>
      <c r="C22" s="89">
        <v>0.007968</v>
      </c>
      <c r="D22" s="83">
        <f>$B$8*C22</f>
        <v>0.007968</v>
      </c>
      <c r="E22" s="84">
        <f>$C$8*C22</f>
        <v>0.7968</v>
      </c>
      <c r="F22" s="162"/>
      <c r="G22" s="140"/>
      <c r="H22" s="140"/>
      <c r="I22" s="140"/>
      <c r="J22" s="140"/>
      <c r="K22" s="140"/>
      <c r="L22" s="140"/>
      <c r="M22" s="140"/>
      <c r="N22" s="140"/>
      <c r="O22" s="140"/>
      <c r="P22" s="140"/>
      <c r="Q22" s="140"/>
    </row>
    <row r="23" spans="1:17" ht="12" customHeight="1">
      <c r="A23" s="87" t="s">
        <v>28</v>
      </c>
      <c r="B23" s="88">
        <v>83329</v>
      </c>
      <c r="C23" s="89">
        <v>0.0003</v>
      </c>
      <c r="D23" s="83">
        <f>$B$8*C23</f>
        <v>0.0003</v>
      </c>
      <c r="E23" s="84">
        <f>$C$8*C23</f>
        <v>0.03</v>
      </c>
      <c r="F23" s="162"/>
      <c r="G23" s="140"/>
      <c r="H23" s="140"/>
      <c r="I23" s="140"/>
      <c r="J23" s="140"/>
      <c r="K23" s="140"/>
      <c r="L23" s="140"/>
      <c r="M23" s="140"/>
      <c r="N23" s="140"/>
      <c r="O23" s="140"/>
      <c r="P23" s="140"/>
      <c r="Q23" s="140"/>
    </row>
    <row r="24" spans="1:17" ht="12" customHeight="1">
      <c r="A24" s="92" t="s">
        <v>29</v>
      </c>
      <c r="B24" s="88">
        <v>208968</v>
      </c>
      <c r="C24" s="89">
        <v>0.0013272</v>
      </c>
      <c r="D24" s="83">
        <f>$B$8*C24</f>
        <v>0.0013272</v>
      </c>
      <c r="E24" s="84">
        <f>$C$8*C24</f>
        <v>0.13272</v>
      </c>
      <c r="F24" s="162"/>
      <c r="G24" s="140"/>
      <c r="H24" s="140"/>
      <c r="I24" s="140"/>
      <c r="J24" s="140"/>
      <c r="K24" s="140"/>
      <c r="L24" s="140"/>
      <c r="M24" s="140"/>
      <c r="N24" s="140"/>
      <c r="O24" s="140"/>
      <c r="P24" s="140"/>
      <c r="Q24" s="140"/>
    </row>
    <row r="25" spans="1:17" ht="12" customHeight="1">
      <c r="A25" s="85" t="s">
        <v>18</v>
      </c>
      <c r="B25" s="86">
        <v>75070</v>
      </c>
      <c r="C25" s="82">
        <v>2.0063999999999997</v>
      </c>
      <c r="D25" s="83">
        <f>$B$8*C25</f>
        <v>2.0063999999999997</v>
      </c>
      <c r="E25" s="84">
        <f>$C$8*C25</f>
        <v>200.64</v>
      </c>
      <c r="F25" s="162"/>
      <c r="G25" s="140"/>
      <c r="H25" s="140"/>
      <c r="I25" s="140"/>
      <c r="J25" s="140"/>
      <c r="K25" s="140"/>
      <c r="L25" s="140"/>
      <c r="M25" s="140"/>
      <c r="N25" s="140"/>
      <c r="O25" s="140"/>
      <c r="P25" s="140"/>
      <c r="Q25" s="140"/>
    </row>
    <row r="26" spans="1:17" ht="12" customHeight="1">
      <c r="A26" s="93" t="s">
        <v>30</v>
      </c>
      <c r="B26" s="86">
        <v>107028</v>
      </c>
      <c r="C26" s="164">
        <v>1.2335999999999998</v>
      </c>
      <c r="D26" s="95">
        <f>$B$8*C26</f>
        <v>1.2335999999999998</v>
      </c>
      <c r="E26" s="96">
        <f>$C$8*C26</f>
        <v>123.35999999999999</v>
      </c>
      <c r="F26" s="162"/>
      <c r="G26" s="140"/>
      <c r="H26" s="140"/>
      <c r="I26" s="140"/>
      <c r="J26" s="140"/>
      <c r="K26" s="140"/>
      <c r="L26" s="140"/>
      <c r="M26" s="140"/>
      <c r="N26" s="140"/>
      <c r="O26" s="140"/>
      <c r="P26" s="140"/>
      <c r="Q26" s="140"/>
    </row>
    <row r="27" spans="1:17" ht="12" customHeight="1">
      <c r="A27" s="93" t="s">
        <v>33</v>
      </c>
      <c r="B27" s="86">
        <v>71432</v>
      </c>
      <c r="C27" s="94">
        <v>0.1056</v>
      </c>
      <c r="D27" s="97">
        <f>$B$8*C27</f>
        <v>0.1056</v>
      </c>
      <c r="E27" s="96">
        <f>$C$8*C27</f>
        <v>10.56</v>
      </c>
      <c r="F27" s="162"/>
      <c r="G27" s="140"/>
      <c r="H27" s="140"/>
      <c r="I27" s="140"/>
      <c r="J27" s="140"/>
      <c r="K27" s="140"/>
      <c r="L27" s="140"/>
      <c r="M27" s="140"/>
      <c r="N27" s="140"/>
      <c r="O27" s="140"/>
      <c r="P27" s="140"/>
      <c r="Q27" s="140"/>
    </row>
    <row r="28" spans="1:17" ht="12" customHeight="1">
      <c r="A28" s="93" t="s">
        <v>35</v>
      </c>
      <c r="B28" s="86">
        <v>205992</v>
      </c>
      <c r="C28" s="94">
        <v>3.984E-05</v>
      </c>
      <c r="D28" s="97">
        <f>$B$8*C28</f>
        <v>3.984E-05</v>
      </c>
      <c r="E28" s="96">
        <f>$C$8*C28</f>
        <v>0.003984</v>
      </c>
      <c r="F28" s="162"/>
      <c r="G28" s="140"/>
      <c r="H28" s="140"/>
      <c r="I28" s="140"/>
      <c r="J28" s="140"/>
      <c r="K28" s="140"/>
      <c r="L28" s="140"/>
      <c r="M28" s="140"/>
      <c r="N28" s="140"/>
      <c r="O28" s="140"/>
      <c r="P28" s="140"/>
      <c r="Q28" s="140"/>
    </row>
    <row r="29" spans="1:17" ht="12" customHeight="1">
      <c r="A29" s="92" t="s">
        <v>36</v>
      </c>
      <c r="B29" s="88">
        <v>192972</v>
      </c>
      <c r="C29" s="89">
        <v>9.96E-05</v>
      </c>
      <c r="D29" s="97">
        <f>$B$8*C29</f>
        <v>9.96E-05</v>
      </c>
      <c r="E29" s="96">
        <f>$C$8*C29</f>
        <v>0.00996</v>
      </c>
      <c r="F29" s="162"/>
      <c r="G29" s="140"/>
      <c r="H29" s="140"/>
      <c r="I29" s="140"/>
      <c r="J29" s="140"/>
      <c r="K29" s="140"/>
      <c r="L29" s="140"/>
      <c r="M29" s="140"/>
      <c r="N29" s="140"/>
      <c r="O29" s="140"/>
      <c r="P29" s="140"/>
      <c r="Q29" s="140"/>
    </row>
    <row r="30" spans="1:17" ht="12" customHeight="1">
      <c r="A30" s="45" t="s">
        <v>37</v>
      </c>
      <c r="B30" s="44">
        <v>191242</v>
      </c>
      <c r="C30" s="42">
        <v>9.936E-05</v>
      </c>
      <c r="D30" s="97">
        <f>$B$8*C30</f>
        <v>9.936E-05</v>
      </c>
      <c r="E30" s="96">
        <f>$C$8*C30</f>
        <v>0.009936</v>
      </c>
      <c r="F30" s="162"/>
      <c r="G30" s="140"/>
      <c r="H30" s="140"/>
      <c r="I30" s="140"/>
      <c r="J30" s="140"/>
      <c r="K30" s="140"/>
      <c r="L30" s="140"/>
      <c r="M30" s="140"/>
      <c r="N30" s="140"/>
      <c r="O30" s="140"/>
      <c r="P30" s="140"/>
      <c r="Q30" s="140"/>
    </row>
    <row r="31" spans="1:17" ht="12" customHeight="1">
      <c r="A31" s="45" t="s">
        <v>39</v>
      </c>
      <c r="B31" s="44">
        <v>92524</v>
      </c>
      <c r="C31" s="42">
        <v>0.050879999999999995</v>
      </c>
      <c r="D31" s="97">
        <f>$B$8*C31</f>
        <v>0.050879999999999995</v>
      </c>
      <c r="E31" s="96">
        <f>$C$8*C31</f>
        <v>5.087999999999999</v>
      </c>
      <c r="F31" s="162"/>
      <c r="G31" s="140"/>
      <c r="H31" s="140"/>
      <c r="I31" s="140"/>
      <c r="J31" s="140"/>
      <c r="K31" s="140"/>
      <c r="L31" s="140"/>
      <c r="M31" s="140"/>
      <c r="N31" s="140"/>
      <c r="O31" s="140"/>
      <c r="P31" s="140"/>
      <c r="Q31" s="140"/>
    </row>
    <row r="32" spans="1:17" ht="12" customHeight="1">
      <c r="A32" s="8" t="s">
        <v>40</v>
      </c>
      <c r="B32" s="7">
        <v>56235</v>
      </c>
      <c r="C32" s="29">
        <v>0.008807999999999998</v>
      </c>
      <c r="D32" s="97">
        <f>$B$8*C32</f>
        <v>0.008807999999999998</v>
      </c>
      <c r="E32" s="96">
        <f>$C$8*C32</f>
        <v>0.8807999999999998</v>
      </c>
      <c r="F32" s="162"/>
      <c r="G32" s="140"/>
      <c r="H32" s="140"/>
      <c r="I32" s="140"/>
      <c r="J32" s="140"/>
      <c r="K32" s="140"/>
      <c r="L32" s="140"/>
      <c r="M32" s="140"/>
      <c r="N32" s="140"/>
      <c r="O32" s="140"/>
      <c r="P32" s="140"/>
      <c r="Q32" s="140"/>
    </row>
    <row r="33" spans="1:17" ht="12" customHeight="1">
      <c r="A33" s="8" t="s">
        <v>15</v>
      </c>
      <c r="B33" s="7">
        <v>108907</v>
      </c>
      <c r="C33" s="29">
        <v>0.0072959999999999995</v>
      </c>
      <c r="D33" s="97">
        <f>$B$8*C33</f>
        <v>0.0072959999999999995</v>
      </c>
      <c r="E33" s="96">
        <f>$C$8*C33</f>
        <v>0.7295999999999999</v>
      </c>
      <c r="F33" s="162"/>
      <c r="G33" s="140"/>
      <c r="H33" s="140"/>
      <c r="I33" s="140"/>
      <c r="J33" s="140"/>
      <c r="K33" s="140"/>
      <c r="L33" s="140"/>
      <c r="M33" s="140"/>
      <c r="N33" s="140"/>
      <c r="O33" s="140"/>
      <c r="P33" s="140"/>
      <c r="Q33" s="140"/>
    </row>
    <row r="34" spans="1:17" ht="12" customHeight="1">
      <c r="A34" s="8" t="s">
        <v>16</v>
      </c>
      <c r="B34" s="7">
        <v>67663</v>
      </c>
      <c r="C34" s="29">
        <v>0.00684</v>
      </c>
      <c r="D34" s="97">
        <f>$B$8*C34</f>
        <v>0.00684</v>
      </c>
      <c r="E34" s="96">
        <f>$C$8*C34</f>
        <v>0.6839999999999999</v>
      </c>
      <c r="F34" s="162"/>
      <c r="G34" s="140"/>
      <c r="H34" s="140"/>
      <c r="I34" s="140"/>
      <c r="J34" s="140"/>
      <c r="K34" s="140"/>
      <c r="L34" s="140"/>
      <c r="M34" s="140"/>
      <c r="N34" s="140"/>
      <c r="O34" s="140"/>
      <c r="P34" s="140"/>
      <c r="Q34" s="140"/>
    </row>
    <row r="35" spans="1:17" ht="12" customHeight="1">
      <c r="A35" s="8" t="s">
        <v>41</v>
      </c>
      <c r="B35" s="7">
        <v>218019</v>
      </c>
      <c r="C35" s="29">
        <v>0.00016631999999999997</v>
      </c>
      <c r="D35" s="97">
        <f>$B$8*C35</f>
        <v>0.00016631999999999997</v>
      </c>
      <c r="E35" s="96">
        <f>$C$8*C35</f>
        <v>0.016631999999999997</v>
      </c>
      <c r="F35" s="162"/>
      <c r="G35" s="140"/>
      <c r="H35" s="140"/>
      <c r="I35" s="140"/>
      <c r="J35" s="140"/>
      <c r="K35" s="140"/>
      <c r="L35" s="140"/>
      <c r="M35" s="140"/>
      <c r="N35" s="140"/>
      <c r="O35" s="140"/>
      <c r="P35" s="140"/>
      <c r="Q35" s="140"/>
    </row>
    <row r="36" spans="1:17" ht="12" customHeight="1">
      <c r="A36" s="3" t="s">
        <v>43</v>
      </c>
      <c r="B36" s="108">
        <v>100414</v>
      </c>
      <c r="C36" s="29">
        <v>0.009528000000000002</v>
      </c>
      <c r="D36" s="97">
        <f>$B$8*C36</f>
        <v>0.009528000000000002</v>
      </c>
      <c r="E36" s="96">
        <f>$C$8*C36</f>
        <v>0.9528000000000002</v>
      </c>
      <c r="F36" s="162"/>
      <c r="G36" s="140"/>
      <c r="H36" s="140"/>
      <c r="I36" s="140"/>
      <c r="J36" s="140"/>
      <c r="K36" s="140"/>
      <c r="L36" s="140"/>
      <c r="M36" s="140"/>
      <c r="N36" s="140"/>
      <c r="O36" s="140"/>
      <c r="P36" s="140"/>
      <c r="Q36" s="140"/>
    </row>
    <row r="37" spans="1:17" ht="12" customHeight="1">
      <c r="A37" s="107" t="s">
        <v>105</v>
      </c>
      <c r="B37" s="108">
        <v>75003</v>
      </c>
      <c r="C37" s="29">
        <v>0.0004488</v>
      </c>
      <c r="D37" s="97">
        <f>$B$8*C37</f>
        <v>0.0004488</v>
      </c>
      <c r="E37" s="96">
        <f>$C$8*C37</f>
        <v>0.04488</v>
      </c>
      <c r="F37" s="162"/>
      <c r="G37" s="140"/>
      <c r="H37" s="140"/>
      <c r="I37" s="140"/>
      <c r="J37" s="140"/>
      <c r="K37" s="140"/>
      <c r="L37" s="140"/>
      <c r="M37" s="140"/>
      <c r="N37" s="140"/>
      <c r="O37" s="140"/>
      <c r="P37" s="140"/>
      <c r="Q37" s="140"/>
    </row>
    <row r="38" spans="1:17" ht="12" customHeight="1">
      <c r="A38" s="15" t="s">
        <v>44</v>
      </c>
      <c r="B38" s="7">
        <v>106934</v>
      </c>
      <c r="C38" s="29">
        <v>0.010631999999999999</v>
      </c>
      <c r="D38" s="97">
        <f>$B$8*C38</f>
        <v>0.010631999999999999</v>
      </c>
      <c r="E38" s="96">
        <f>$C$8*C38</f>
        <v>1.0632</v>
      </c>
      <c r="F38" s="162"/>
      <c r="G38" s="140"/>
      <c r="H38" s="140"/>
      <c r="I38" s="140"/>
      <c r="J38" s="140"/>
      <c r="K38" s="140"/>
      <c r="L38" s="140"/>
      <c r="M38" s="140"/>
      <c r="N38" s="140"/>
      <c r="O38" s="140"/>
      <c r="P38" s="140"/>
      <c r="Q38" s="140"/>
    </row>
    <row r="39" spans="1:17" ht="12" customHeight="1">
      <c r="A39" s="90" t="s">
        <v>107</v>
      </c>
      <c r="B39" s="91">
        <v>107062</v>
      </c>
      <c r="C39" s="89">
        <v>0.005664</v>
      </c>
      <c r="D39" s="83">
        <f>$B$8*C39</f>
        <v>0.005664</v>
      </c>
      <c r="E39" s="84">
        <f>$C$8*C39</f>
        <v>0.5664</v>
      </c>
      <c r="F39" s="162"/>
      <c r="G39" s="140"/>
      <c r="H39" s="140"/>
      <c r="I39" s="140"/>
      <c r="J39" s="140"/>
      <c r="K39" s="140"/>
      <c r="L39" s="140"/>
      <c r="M39" s="140"/>
      <c r="N39" s="140"/>
      <c r="O39" s="140"/>
      <c r="P39" s="140"/>
      <c r="Q39" s="140"/>
    </row>
    <row r="40" spans="1:17" ht="12" customHeight="1">
      <c r="A40" s="45" t="s">
        <v>45</v>
      </c>
      <c r="B40" s="44">
        <v>206440</v>
      </c>
      <c r="C40" s="42">
        <v>0.00026639999999999997</v>
      </c>
      <c r="D40" s="97">
        <f>$B$8*C40</f>
        <v>0.00026639999999999997</v>
      </c>
      <c r="E40" s="96">
        <f>$C$8*C40</f>
        <v>0.026639999999999997</v>
      </c>
      <c r="F40" s="162"/>
      <c r="G40" s="140"/>
      <c r="H40" s="140"/>
      <c r="I40" s="140"/>
      <c r="J40" s="140"/>
      <c r="K40" s="140"/>
      <c r="L40" s="140"/>
      <c r="M40" s="140"/>
      <c r="N40" s="140"/>
      <c r="O40" s="140"/>
      <c r="P40" s="140"/>
      <c r="Q40" s="140"/>
    </row>
    <row r="41" spans="1:17" ht="12" customHeight="1">
      <c r="A41" s="45" t="s">
        <v>46</v>
      </c>
      <c r="B41" s="44">
        <v>86737</v>
      </c>
      <c r="C41" s="42">
        <v>0.0013608</v>
      </c>
      <c r="D41" s="97">
        <f>$B$8*C41</f>
        <v>0.0013608</v>
      </c>
      <c r="E41" s="96">
        <f>$C$8*C41</f>
        <v>0.13607999999999998</v>
      </c>
      <c r="F41" s="162"/>
      <c r="G41" s="140"/>
      <c r="H41" s="140"/>
      <c r="I41" s="140"/>
      <c r="J41" s="140"/>
      <c r="K41" s="140"/>
      <c r="L41" s="140"/>
      <c r="M41" s="140"/>
      <c r="N41" s="140"/>
      <c r="O41" s="140"/>
      <c r="P41" s="140"/>
      <c r="Q41" s="140"/>
    </row>
    <row r="42" spans="1:17" ht="12" customHeight="1">
      <c r="A42" s="8" t="s">
        <v>19</v>
      </c>
      <c r="B42" s="7">
        <v>50000</v>
      </c>
      <c r="C42" s="29">
        <v>12.671999999999999</v>
      </c>
      <c r="D42" s="97">
        <f>$B$8*C42</f>
        <v>12.671999999999999</v>
      </c>
      <c r="E42" s="96">
        <f>$C$8*C42</f>
        <v>1267.1999999999998</v>
      </c>
      <c r="F42" s="162"/>
      <c r="G42" s="140"/>
      <c r="H42" s="140"/>
      <c r="I42" s="140"/>
      <c r="J42" s="140"/>
      <c r="K42" s="140"/>
      <c r="L42" s="140"/>
      <c r="M42" s="140"/>
      <c r="N42" s="140"/>
      <c r="O42" s="140"/>
      <c r="P42" s="140"/>
      <c r="Q42" s="140"/>
    </row>
    <row r="43" spans="1:17" ht="12" customHeight="1">
      <c r="A43" s="8" t="s">
        <v>108</v>
      </c>
      <c r="B43" s="7">
        <v>110543</v>
      </c>
      <c r="C43" s="29">
        <v>0.2664</v>
      </c>
      <c r="D43" s="97">
        <f>$B$8*C43</f>
        <v>0.2664</v>
      </c>
      <c r="E43" s="96">
        <f>$C$8*C43</f>
        <v>26.640000000000004</v>
      </c>
      <c r="F43" s="162"/>
      <c r="G43" s="140"/>
      <c r="H43" s="140"/>
      <c r="I43" s="140"/>
      <c r="J43" s="140"/>
      <c r="K43" s="140"/>
      <c r="L43" s="140"/>
      <c r="M43" s="140"/>
      <c r="N43" s="140"/>
      <c r="O43" s="140"/>
      <c r="P43" s="140"/>
      <c r="Q43" s="140"/>
    </row>
    <row r="44" spans="1:17" ht="12" customHeight="1">
      <c r="A44" s="161" t="s">
        <v>104</v>
      </c>
      <c r="B44" s="160">
        <v>78842</v>
      </c>
      <c r="C44" s="29">
        <v>0.02424</v>
      </c>
      <c r="D44" s="97">
        <f>$B$8*C44</f>
        <v>0.02424</v>
      </c>
      <c r="E44" s="96">
        <f>$C$8*C44</f>
        <v>2.424</v>
      </c>
      <c r="F44" s="162"/>
      <c r="G44" s="140"/>
      <c r="H44" s="140"/>
      <c r="I44" s="140"/>
      <c r="J44" s="140"/>
      <c r="K44" s="140"/>
      <c r="L44" s="140"/>
      <c r="M44" s="140"/>
      <c r="N44" s="140"/>
      <c r="O44" s="140"/>
      <c r="P44" s="140"/>
      <c r="Q44" s="140"/>
    </row>
    <row r="45" spans="1:17" ht="12" customHeight="1">
      <c r="A45" s="8" t="s">
        <v>48</v>
      </c>
      <c r="B45" s="7">
        <v>67561</v>
      </c>
      <c r="C45" s="29">
        <v>0.6</v>
      </c>
      <c r="D45" s="97">
        <f>$B$8*C45</f>
        <v>0.6</v>
      </c>
      <c r="E45" s="96">
        <f>$C$8*C45</f>
        <v>60</v>
      </c>
      <c r="F45" s="162"/>
      <c r="G45" s="140"/>
      <c r="H45" s="140"/>
      <c r="I45" s="140"/>
      <c r="J45" s="140"/>
      <c r="K45" s="140"/>
      <c r="L45" s="140"/>
      <c r="M45" s="140"/>
      <c r="N45" s="140"/>
      <c r="O45" s="140"/>
      <c r="P45" s="140"/>
      <c r="Q45" s="140"/>
    </row>
    <row r="46" spans="1:17" ht="12" customHeight="1">
      <c r="A46" s="8" t="s">
        <v>49</v>
      </c>
      <c r="B46" s="7">
        <v>75092</v>
      </c>
      <c r="C46" s="29">
        <v>0.0048</v>
      </c>
      <c r="D46" s="97">
        <f>$B$8*C46</f>
        <v>0.0048</v>
      </c>
      <c r="E46" s="96">
        <f>$C$8*C46</f>
        <v>0.48</v>
      </c>
      <c r="F46" s="162"/>
      <c r="G46" s="140"/>
      <c r="H46" s="140"/>
      <c r="I46" s="140"/>
      <c r="J46" s="140"/>
      <c r="K46" s="140"/>
      <c r="L46" s="140"/>
      <c r="M46" s="140"/>
      <c r="N46" s="140"/>
      <c r="O46" s="140"/>
      <c r="P46" s="140"/>
      <c r="Q46" s="140"/>
    </row>
    <row r="47" spans="1:17" ht="12" customHeight="1">
      <c r="A47" s="8" t="s">
        <v>50</v>
      </c>
      <c r="B47" s="7">
        <v>91203</v>
      </c>
      <c r="C47" s="29">
        <v>0.017856</v>
      </c>
      <c r="D47" s="97">
        <f>$B$8*C47</f>
        <v>0.017856</v>
      </c>
      <c r="E47" s="96">
        <f>$C$8*C47</f>
        <v>1.7856</v>
      </c>
      <c r="F47" s="162"/>
      <c r="G47" s="140"/>
      <c r="H47" s="140"/>
      <c r="I47" s="140"/>
      <c r="J47" s="140"/>
      <c r="K47" s="140"/>
      <c r="L47" s="140"/>
      <c r="M47" s="140"/>
      <c r="N47" s="140"/>
      <c r="O47" s="140"/>
      <c r="P47" s="140"/>
      <c r="Q47" s="140"/>
    </row>
    <row r="48" spans="1:17" ht="12" customHeight="1">
      <c r="A48" s="8" t="s">
        <v>92</v>
      </c>
      <c r="B48" s="7">
        <v>1151</v>
      </c>
      <c r="C48" s="127">
        <v>0.001860080168913432</v>
      </c>
      <c r="D48" s="97">
        <f>$B$8*C48</f>
        <v>0.001860080168913432</v>
      </c>
      <c r="E48" s="96">
        <f>$C$8*C48</f>
        <v>0.1860080168913432</v>
      </c>
      <c r="F48" s="162"/>
      <c r="G48" s="140"/>
      <c r="H48" s="140"/>
      <c r="I48" s="140"/>
      <c r="J48" s="140"/>
      <c r="K48" s="140"/>
      <c r="L48" s="140"/>
      <c r="M48" s="140"/>
      <c r="N48" s="140"/>
      <c r="O48" s="140"/>
      <c r="P48" s="140"/>
      <c r="Q48" s="140"/>
    </row>
    <row r="49" spans="1:17" ht="12" customHeight="1">
      <c r="A49" s="45" t="s">
        <v>52</v>
      </c>
      <c r="B49" s="44">
        <v>85018</v>
      </c>
      <c r="C49" s="42">
        <v>0.002496</v>
      </c>
      <c r="D49" s="97">
        <f>$B$8*C49</f>
        <v>0.002496</v>
      </c>
      <c r="E49" s="96">
        <f>$C$8*C49</f>
        <v>0.2496</v>
      </c>
      <c r="F49" s="162"/>
      <c r="G49" s="140"/>
      <c r="H49" s="140"/>
      <c r="I49" s="140"/>
      <c r="J49" s="140"/>
      <c r="K49" s="140"/>
      <c r="L49" s="140"/>
      <c r="M49" s="140"/>
      <c r="N49" s="140"/>
      <c r="O49" s="140"/>
      <c r="P49" s="140"/>
      <c r="Q49" s="140"/>
    </row>
    <row r="50" spans="1:17" ht="12" customHeight="1">
      <c r="A50" s="8" t="s">
        <v>53</v>
      </c>
      <c r="B50" s="7">
        <v>108952</v>
      </c>
      <c r="C50" s="29">
        <v>0.0057599999999999995</v>
      </c>
      <c r="D50" s="97">
        <f>$B$8*C50</f>
        <v>0.0057599999999999995</v>
      </c>
      <c r="E50" s="96">
        <f>$C$8*C50</f>
        <v>0.576</v>
      </c>
      <c r="F50" s="162"/>
      <c r="G50" s="140"/>
      <c r="H50" s="140"/>
      <c r="I50" s="140"/>
      <c r="J50" s="140"/>
      <c r="K50" s="140"/>
      <c r="L50" s="140"/>
      <c r="M50" s="140"/>
      <c r="N50" s="140"/>
      <c r="O50" s="140"/>
      <c r="P50" s="140"/>
      <c r="Q50" s="140"/>
    </row>
    <row r="51" spans="1:17" ht="12" customHeight="1">
      <c r="A51" s="45" t="s">
        <v>54</v>
      </c>
      <c r="B51" s="44">
        <v>129000</v>
      </c>
      <c r="C51" s="27">
        <v>0.00032639999999999996</v>
      </c>
      <c r="D51" s="97">
        <f>$B$8*C51</f>
        <v>0.00032639999999999996</v>
      </c>
      <c r="E51" s="96">
        <f>$C$8*C51</f>
        <v>0.032639999999999995</v>
      </c>
      <c r="F51" s="162"/>
      <c r="G51" s="140"/>
      <c r="H51" s="140"/>
      <c r="I51" s="140"/>
      <c r="J51" s="140"/>
      <c r="K51" s="140"/>
      <c r="L51" s="140"/>
      <c r="M51" s="140"/>
      <c r="N51" s="140"/>
      <c r="O51" s="140"/>
      <c r="P51" s="140"/>
      <c r="Q51" s="140"/>
    </row>
    <row r="52" spans="1:17" ht="12" customHeight="1">
      <c r="A52" s="8" t="s">
        <v>55</v>
      </c>
      <c r="B52" s="7">
        <v>100425</v>
      </c>
      <c r="C52" s="29">
        <v>0.005664</v>
      </c>
      <c r="D52" s="97">
        <f>$B$8*C52</f>
        <v>0.005664</v>
      </c>
      <c r="E52" s="96">
        <f>$C$8*C52</f>
        <v>0.5664</v>
      </c>
      <c r="F52" s="162"/>
      <c r="G52" s="140"/>
      <c r="H52" s="140"/>
      <c r="I52" s="140"/>
      <c r="J52" s="140"/>
      <c r="K52" s="140"/>
      <c r="L52" s="140"/>
      <c r="M52" s="140"/>
      <c r="N52" s="140"/>
      <c r="O52" s="140"/>
      <c r="P52" s="140"/>
      <c r="Q52" s="140"/>
    </row>
    <row r="53" spans="1:17" ht="12" customHeight="1">
      <c r="A53" s="8" t="s">
        <v>56</v>
      </c>
      <c r="B53" s="7">
        <v>108883</v>
      </c>
      <c r="C53" s="29">
        <v>0.09792</v>
      </c>
      <c r="D53" s="97">
        <f>$B$8*C53</f>
        <v>0.09792</v>
      </c>
      <c r="E53" s="96">
        <f>$C$8*C53</f>
        <v>9.792</v>
      </c>
      <c r="F53" s="162"/>
      <c r="G53" s="140"/>
      <c r="H53" s="140"/>
      <c r="I53" s="140"/>
      <c r="J53" s="140"/>
      <c r="K53" s="140"/>
      <c r="L53" s="140"/>
      <c r="M53" s="140"/>
      <c r="N53" s="140"/>
      <c r="O53" s="140"/>
      <c r="P53" s="140"/>
      <c r="Q53" s="140"/>
    </row>
    <row r="54" spans="1:17" ht="12" customHeight="1">
      <c r="A54" s="8" t="s">
        <v>17</v>
      </c>
      <c r="B54" s="7">
        <v>75014</v>
      </c>
      <c r="C54" s="29">
        <v>0.0035759999999999998</v>
      </c>
      <c r="D54" s="97">
        <f>$B$8*C54</f>
        <v>0.0035759999999999998</v>
      </c>
      <c r="E54" s="96">
        <f>$C$8*C54</f>
        <v>0.3576</v>
      </c>
      <c r="F54" s="162"/>
      <c r="G54" s="140"/>
      <c r="H54" s="140"/>
      <c r="I54" s="140"/>
      <c r="J54" s="140"/>
      <c r="K54" s="140"/>
      <c r="L54" s="140"/>
      <c r="M54" s="140"/>
      <c r="N54" s="140"/>
      <c r="O54" s="140"/>
      <c r="P54" s="140"/>
      <c r="Q54" s="140"/>
    </row>
    <row r="55" spans="1:17" ht="12" customHeight="1" thickBot="1">
      <c r="A55" s="9" t="s">
        <v>57</v>
      </c>
      <c r="B55" s="10">
        <v>1330207</v>
      </c>
      <c r="C55" s="109">
        <v>0.04416</v>
      </c>
      <c r="D55" s="100">
        <f>$B$8*C55</f>
        <v>0.04416</v>
      </c>
      <c r="E55" s="101">
        <f>$C$8*C55</f>
        <v>4.4159999999999995</v>
      </c>
      <c r="F55" s="162"/>
      <c r="G55" s="140"/>
      <c r="H55" s="140"/>
      <c r="I55" s="140"/>
      <c r="J55" s="140"/>
      <c r="K55" s="140"/>
      <c r="L55" s="140"/>
      <c r="M55" s="140"/>
      <c r="N55" s="140"/>
      <c r="O55" s="140"/>
      <c r="P55" s="140"/>
      <c r="Q55" s="140"/>
    </row>
    <row r="56" spans="1:17" ht="12.75">
      <c r="A56" s="144"/>
      <c r="B56" s="145"/>
      <c r="C56" s="146"/>
      <c r="D56" s="146"/>
      <c r="E56" s="146"/>
      <c r="F56" s="140"/>
      <c r="G56" s="140"/>
      <c r="H56" s="140"/>
      <c r="I56" s="140"/>
      <c r="J56" s="140"/>
      <c r="K56" s="140"/>
      <c r="L56" s="140"/>
      <c r="M56" s="140"/>
      <c r="N56" s="140"/>
      <c r="O56" s="140"/>
      <c r="P56" s="140"/>
      <c r="Q56" s="140"/>
    </row>
    <row r="57" spans="1:17" ht="12.75">
      <c r="A57" s="102" t="s">
        <v>9</v>
      </c>
      <c r="B57" s="81"/>
      <c r="C57" s="103"/>
      <c r="D57" s="103"/>
      <c r="E57" s="103"/>
      <c r="F57" s="103"/>
      <c r="G57" s="103"/>
      <c r="H57" s="104"/>
      <c r="I57" s="104"/>
      <c r="J57" s="147"/>
      <c r="K57" s="141"/>
      <c r="L57" s="141"/>
      <c r="M57" s="140"/>
      <c r="N57" s="140"/>
      <c r="O57" s="140"/>
      <c r="P57" s="140"/>
      <c r="Q57" s="140"/>
    </row>
    <row r="58" spans="1:17" ht="37.5" customHeight="1">
      <c r="A58" s="278" t="s">
        <v>85</v>
      </c>
      <c r="B58" s="279"/>
      <c r="C58" s="279"/>
      <c r="D58" s="279"/>
      <c r="E58" s="279"/>
      <c r="F58" s="279"/>
      <c r="G58" s="279"/>
      <c r="H58" s="279"/>
      <c r="I58" s="279"/>
      <c r="J58" s="156"/>
      <c r="K58" s="157"/>
      <c r="L58" s="141"/>
      <c r="M58" s="140"/>
      <c r="N58" s="140"/>
      <c r="O58" s="140"/>
      <c r="P58" s="140"/>
      <c r="Q58" s="140"/>
    </row>
    <row r="59" spans="1:17" ht="25.5" customHeight="1">
      <c r="A59" s="275" t="s">
        <v>94</v>
      </c>
      <c r="B59" s="276"/>
      <c r="C59" s="276"/>
      <c r="D59" s="276"/>
      <c r="E59" s="276"/>
      <c r="F59" s="276"/>
      <c r="G59" s="276"/>
      <c r="H59" s="276"/>
      <c r="I59" s="277"/>
      <c r="J59" s="148"/>
      <c r="K59" s="149"/>
      <c r="L59" s="140"/>
      <c r="M59" s="140"/>
      <c r="N59" s="140"/>
      <c r="O59" s="140"/>
      <c r="P59" s="140"/>
      <c r="Q59" s="140"/>
    </row>
    <row r="60" spans="1:17" ht="12.75" customHeight="1">
      <c r="A60" s="271" t="s">
        <v>100</v>
      </c>
      <c r="B60" s="272"/>
      <c r="C60" s="272"/>
      <c r="D60" s="272"/>
      <c r="E60" s="272"/>
      <c r="F60" s="272"/>
      <c r="G60" s="272"/>
      <c r="H60" s="272"/>
      <c r="I60" s="273"/>
      <c r="J60" s="147"/>
      <c r="K60" s="141"/>
      <c r="L60" s="140"/>
      <c r="M60" s="140"/>
      <c r="N60" s="140"/>
      <c r="O60" s="140"/>
      <c r="P60" s="140"/>
      <c r="Q60" s="140"/>
    </row>
    <row r="61" spans="1:17" ht="12.75">
      <c r="A61" s="140"/>
      <c r="B61" s="150"/>
      <c r="C61" s="140"/>
      <c r="D61" s="140"/>
      <c r="E61" s="140"/>
      <c r="F61" s="140"/>
      <c r="G61" s="140"/>
      <c r="H61" s="140"/>
      <c r="I61" s="140"/>
      <c r="J61" s="140"/>
      <c r="K61" s="140"/>
      <c r="L61" s="140"/>
      <c r="M61" s="140"/>
      <c r="N61" s="140"/>
      <c r="O61" s="140"/>
      <c r="P61" s="140"/>
      <c r="Q61" s="140"/>
    </row>
    <row r="62" spans="1:17" ht="12.75">
      <c r="A62" s="140"/>
      <c r="B62" s="150"/>
      <c r="C62" s="140"/>
      <c r="D62" s="140"/>
      <c r="E62" s="140"/>
      <c r="F62" s="140"/>
      <c r="G62" s="140"/>
      <c r="H62" s="140"/>
      <c r="I62" s="140"/>
      <c r="J62" s="140"/>
      <c r="K62" s="140"/>
      <c r="L62" s="140"/>
      <c r="M62" s="140"/>
      <c r="N62" s="140"/>
      <c r="O62" s="140"/>
      <c r="P62" s="140"/>
      <c r="Q62" s="140"/>
    </row>
  </sheetData>
  <sheetProtection/>
  <mergeCells count="16">
    <mergeCell ref="A60:I60"/>
    <mergeCell ref="A11:A13"/>
    <mergeCell ref="B11:B13"/>
    <mergeCell ref="C11:C13"/>
    <mergeCell ref="D11:D13"/>
    <mergeCell ref="E11:E13"/>
    <mergeCell ref="A59:I59"/>
    <mergeCell ref="A58:I58"/>
    <mergeCell ref="D7:G7"/>
    <mergeCell ref="I5:L7"/>
    <mergeCell ref="D8:G10"/>
    <mergeCell ref="B1:G1"/>
    <mergeCell ref="B2:G2"/>
    <mergeCell ref="I2:L2"/>
    <mergeCell ref="B3:C3"/>
    <mergeCell ref="E3:F3"/>
  </mergeCells>
  <printOptions gridLines="1"/>
  <pageMargins left="0.75" right="0.75" top="1" bottom="1" header="0.5" footer="0.5"/>
  <pageSetup blackAndWhite="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Q45"/>
  <sheetViews>
    <sheetView zoomScale="130" zoomScaleNormal="130" zoomScalePageLayoutView="0" workbookViewId="0" topLeftCell="A1">
      <selection activeCell="B4" sqref="B4"/>
    </sheetView>
  </sheetViews>
  <sheetFormatPr defaultColWidth="8.8515625" defaultRowHeight="12.75"/>
  <cols>
    <col min="1" max="1" width="24.57421875" style="58" customWidth="1"/>
    <col min="2" max="2" width="11.7109375" style="105" customWidth="1"/>
    <col min="3" max="6" width="11.7109375" style="58" customWidth="1"/>
    <col min="7" max="7" width="27.8515625" style="58" customWidth="1"/>
    <col min="8" max="8" width="8.8515625" style="58" customWidth="1"/>
    <col min="9" max="11" width="10.7109375" style="58" customWidth="1"/>
    <col min="12" max="12" width="16.140625" style="58" customWidth="1"/>
    <col min="13" max="16384" width="8.8515625" style="58" customWidth="1"/>
  </cols>
  <sheetData>
    <row r="1" spans="1:17" ht="36" customHeight="1" thickBot="1">
      <c r="A1" s="57" t="s">
        <v>10</v>
      </c>
      <c r="B1" s="268" t="s">
        <v>82</v>
      </c>
      <c r="C1" s="269"/>
      <c r="D1" s="269"/>
      <c r="E1" s="269"/>
      <c r="F1" s="269"/>
      <c r="G1" s="270"/>
      <c r="H1" s="140"/>
      <c r="I1" s="140"/>
      <c r="J1" s="140"/>
      <c r="K1" s="140"/>
      <c r="L1" s="140"/>
      <c r="M1" s="140"/>
      <c r="N1" s="140"/>
      <c r="O1" s="140"/>
      <c r="P1" s="140"/>
      <c r="Q1" s="140"/>
    </row>
    <row r="2" spans="1:17" ht="30.75" customHeight="1" thickBot="1">
      <c r="A2" s="59" t="s">
        <v>6</v>
      </c>
      <c r="B2" s="227" t="s">
        <v>102</v>
      </c>
      <c r="C2" s="228"/>
      <c r="D2" s="228"/>
      <c r="E2" s="228"/>
      <c r="F2" s="228"/>
      <c r="G2" s="229"/>
      <c r="H2" s="140"/>
      <c r="I2" s="198" t="s">
        <v>67</v>
      </c>
      <c r="J2" s="199"/>
      <c r="K2" s="199"/>
      <c r="L2" s="200"/>
      <c r="M2" s="140"/>
      <c r="N2" s="140"/>
      <c r="O2" s="140"/>
      <c r="P2" s="140"/>
      <c r="Q2" s="140"/>
    </row>
    <row r="3" spans="1:17" ht="13.5" thickBot="1">
      <c r="A3" s="60" t="s">
        <v>11</v>
      </c>
      <c r="B3" s="230" t="s">
        <v>8</v>
      </c>
      <c r="C3" s="231"/>
      <c r="D3" s="61" t="s">
        <v>7</v>
      </c>
      <c r="E3" s="197">
        <v>43885</v>
      </c>
      <c r="F3" s="197"/>
      <c r="G3" s="62"/>
      <c r="H3" s="140"/>
      <c r="I3" s="121" t="s">
        <v>64</v>
      </c>
      <c r="J3" s="118" t="s">
        <v>65</v>
      </c>
      <c r="K3" s="119" t="s">
        <v>66</v>
      </c>
      <c r="L3" s="64"/>
      <c r="M3" s="140"/>
      <c r="N3" s="140"/>
      <c r="O3" s="140"/>
      <c r="P3" s="140"/>
      <c r="Q3" s="140"/>
    </row>
    <row r="4" spans="1:17" ht="13.5" thickBot="1">
      <c r="A4" s="65" t="s">
        <v>0</v>
      </c>
      <c r="B4" s="66"/>
      <c r="C4" s="66"/>
      <c r="D4" s="66"/>
      <c r="F4" s="63"/>
      <c r="G4" s="64"/>
      <c r="H4" s="140"/>
      <c r="I4" s="122">
        <v>1000</v>
      </c>
      <c r="J4" s="123">
        <f>I4*(2542.5/(1000*0.35))</f>
        <v>7264.285714285715</v>
      </c>
      <c r="K4" s="126">
        <f>J4/1000000</f>
        <v>0.0072642857142857144</v>
      </c>
      <c r="L4" s="120"/>
      <c r="M4" s="140"/>
      <c r="N4" s="140"/>
      <c r="O4" s="140"/>
      <c r="P4" s="140"/>
      <c r="Q4" s="140"/>
    </row>
    <row r="5" spans="1:17" ht="12.75" customHeight="1">
      <c r="A5" s="65" t="s">
        <v>1</v>
      </c>
      <c r="B5" s="66"/>
      <c r="C5" s="66"/>
      <c r="D5" s="66"/>
      <c r="F5" s="63"/>
      <c r="G5" s="64"/>
      <c r="H5" s="140"/>
      <c r="I5" s="201" t="s">
        <v>87</v>
      </c>
      <c r="J5" s="202"/>
      <c r="K5" s="202"/>
      <c r="L5" s="203"/>
      <c r="M5" s="140"/>
      <c r="N5" s="140"/>
      <c r="O5" s="140"/>
      <c r="P5" s="140"/>
      <c r="Q5" s="140"/>
    </row>
    <row r="6" spans="1:17" ht="13.5" thickBot="1">
      <c r="A6" s="67" t="s">
        <v>2</v>
      </c>
      <c r="B6" s="68"/>
      <c r="C6" s="68"/>
      <c r="D6" s="68"/>
      <c r="E6" s="69"/>
      <c r="F6" s="69"/>
      <c r="G6" s="70"/>
      <c r="H6" s="141"/>
      <c r="I6" s="204"/>
      <c r="J6" s="205"/>
      <c r="K6" s="205"/>
      <c r="L6" s="206"/>
      <c r="M6" s="140"/>
      <c r="N6" s="140"/>
      <c r="O6" s="140"/>
      <c r="P6" s="140"/>
      <c r="Q6" s="140"/>
    </row>
    <row r="7" spans="1:17" ht="28.5" customHeight="1" thickBot="1" thickTop="1">
      <c r="A7" s="71" t="s">
        <v>12</v>
      </c>
      <c r="B7" s="72" t="s">
        <v>76</v>
      </c>
      <c r="C7" s="72" t="s">
        <v>74</v>
      </c>
      <c r="D7" s="232" t="s">
        <v>13</v>
      </c>
      <c r="E7" s="233"/>
      <c r="F7" s="233"/>
      <c r="G7" s="234"/>
      <c r="H7" s="140"/>
      <c r="I7" s="207"/>
      <c r="J7" s="208"/>
      <c r="K7" s="208"/>
      <c r="L7" s="209"/>
      <c r="M7" s="140"/>
      <c r="N7" s="140"/>
      <c r="O7" s="140"/>
      <c r="P7" s="140"/>
      <c r="Q7" s="140"/>
    </row>
    <row r="8" spans="1:17" ht="13.5" customHeight="1" thickBot="1">
      <c r="A8" s="73" t="s">
        <v>61</v>
      </c>
      <c r="B8" s="74">
        <v>1</v>
      </c>
      <c r="C8" s="75">
        <v>100</v>
      </c>
      <c r="D8" s="235" t="s">
        <v>91</v>
      </c>
      <c r="E8" s="259"/>
      <c r="F8" s="259"/>
      <c r="G8" s="260"/>
      <c r="H8" s="140"/>
      <c r="I8" s="142"/>
      <c r="J8" s="142"/>
      <c r="K8" s="142"/>
      <c r="L8" s="142"/>
      <c r="M8" s="140"/>
      <c r="N8" s="140"/>
      <c r="O8" s="140"/>
      <c r="P8" s="140"/>
      <c r="Q8" s="140"/>
    </row>
    <row r="9" spans="1:17" ht="14.25" customHeight="1" thickBot="1">
      <c r="A9" s="35"/>
      <c r="B9" s="117"/>
      <c r="C9" s="77"/>
      <c r="D9" s="261"/>
      <c r="E9" s="280"/>
      <c r="F9" s="280"/>
      <c r="G9" s="263"/>
      <c r="H9" s="140"/>
      <c r="I9" s="143"/>
      <c r="J9" s="143"/>
      <c r="K9" s="143"/>
      <c r="L9" s="143"/>
      <c r="M9" s="140"/>
      <c r="N9" s="140"/>
      <c r="O9" s="140"/>
      <c r="P9" s="140"/>
      <c r="Q9" s="140"/>
    </row>
    <row r="10" spans="1:17" ht="14.25" customHeight="1" thickBot="1">
      <c r="A10" s="35"/>
      <c r="B10" s="116"/>
      <c r="C10" s="77"/>
      <c r="D10" s="264"/>
      <c r="E10" s="265"/>
      <c r="F10" s="265"/>
      <c r="G10" s="266"/>
      <c r="H10" s="140"/>
      <c r="I10" s="140"/>
      <c r="J10" s="140"/>
      <c r="K10" s="140"/>
      <c r="L10" s="140"/>
      <c r="M10" s="140"/>
      <c r="N10" s="140"/>
      <c r="O10" s="140"/>
      <c r="P10" s="140"/>
      <c r="Q10" s="140"/>
    </row>
    <row r="11" spans="1:17" ht="13.5" customHeight="1">
      <c r="A11" s="246" t="s">
        <v>60</v>
      </c>
      <c r="B11" s="246" t="s">
        <v>3</v>
      </c>
      <c r="C11" s="251" t="s">
        <v>14</v>
      </c>
      <c r="D11" s="254" t="s">
        <v>4</v>
      </c>
      <c r="E11" s="274" t="s">
        <v>5</v>
      </c>
      <c r="F11" s="140"/>
      <c r="G11" s="140"/>
      <c r="H11" s="140"/>
      <c r="I11" s="152"/>
      <c r="J11" s="134"/>
      <c r="K11" s="134"/>
      <c r="L11" s="134"/>
      <c r="M11" s="140"/>
      <c r="N11" s="140"/>
      <c r="O11" s="140"/>
      <c r="P11" s="140"/>
      <c r="Q11" s="140"/>
    </row>
    <row r="12" spans="1:17" ht="13.5" customHeight="1">
      <c r="A12" s="247"/>
      <c r="B12" s="249"/>
      <c r="C12" s="252"/>
      <c r="D12" s="254"/>
      <c r="E12" s="257"/>
      <c r="F12" s="140"/>
      <c r="G12" s="152"/>
      <c r="H12" s="129"/>
      <c r="I12" s="152"/>
      <c r="J12" s="152"/>
      <c r="K12" s="152"/>
      <c r="L12" s="152"/>
      <c r="M12" s="140"/>
      <c r="N12" s="140"/>
      <c r="O12" s="140"/>
      <c r="P12" s="140"/>
      <c r="Q12" s="140"/>
    </row>
    <row r="13" spans="1:17" ht="11.25" customHeight="1">
      <c r="A13" s="248"/>
      <c r="B13" s="250"/>
      <c r="C13" s="253"/>
      <c r="D13" s="255"/>
      <c r="E13" s="258"/>
      <c r="F13" s="140"/>
      <c r="G13" s="153"/>
      <c r="H13" s="129"/>
      <c r="I13" s="134"/>
      <c r="J13" s="134"/>
      <c r="K13" s="134"/>
      <c r="L13" s="134"/>
      <c r="M13" s="140"/>
      <c r="N13" s="140"/>
      <c r="O13" s="140"/>
      <c r="P13" s="140"/>
      <c r="Q13" s="140"/>
    </row>
    <row r="14" spans="1:17" ht="12" customHeight="1">
      <c r="A14" s="80" t="s">
        <v>20</v>
      </c>
      <c r="B14" s="81">
        <v>79345</v>
      </c>
      <c r="C14" s="82">
        <v>0.006071999999999999</v>
      </c>
      <c r="D14" s="83">
        <f>$B$8*C14</f>
        <v>0.006071999999999999</v>
      </c>
      <c r="E14" s="84">
        <f>$C$8*C14</f>
        <v>0.6072</v>
      </c>
      <c r="F14" s="140"/>
      <c r="G14" s="135"/>
      <c r="H14" s="129"/>
      <c r="I14" s="135"/>
      <c r="J14" s="154"/>
      <c r="K14" s="155"/>
      <c r="L14" s="135"/>
      <c r="M14" s="140"/>
      <c r="N14" s="140"/>
      <c r="O14" s="140"/>
      <c r="P14" s="140"/>
      <c r="Q14" s="140"/>
    </row>
    <row r="15" spans="1:17" ht="12" customHeight="1">
      <c r="A15" s="85" t="s">
        <v>22</v>
      </c>
      <c r="B15" s="86">
        <v>79005</v>
      </c>
      <c r="C15" s="82">
        <v>0.003672</v>
      </c>
      <c r="D15" s="83">
        <f>$B$8*C15</f>
        <v>0.003672</v>
      </c>
      <c r="E15" s="84">
        <f>$C$8*C15</f>
        <v>0.36719999999999997</v>
      </c>
      <c r="F15" s="140"/>
      <c r="G15" s="140"/>
      <c r="H15" s="140"/>
      <c r="I15" s="140"/>
      <c r="J15" s="140"/>
      <c r="K15" s="140"/>
      <c r="L15" s="140"/>
      <c r="M15" s="140"/>
      <c r="N15" s="140"/>
      <c r="O15" s="140"/>
      <c r="P15" s="140"/>
      <c r="Q15" s="140"/>
    </row>
    <row r="16" spans="1:17" ht="12" customHeight="1">
      <c r="A16" s="85" t="s">
        <v>21</v>
      </c>
      <c r="B16" s="86">
        <v>75343</v>
      </c>
      <c r="C16" s="82">
        <v>0.002712</v>
      </c>
      <c r="D16" s="83">
        <f>$B$8*C16</f>
        <v>0.002712</v>
      </c>
      <c r="E16" s="84">
        <f>$C$8*C16</f>
        <v>0.2712</v>
      </c>
      <c r="F16" s="140"/>
      <c r="G16" s="140"/>
      <c r="H16" s="140"/>
      <c r="I16" s="140"/>
      <c r="J16" s="140"/>
      <c r="K16" s="140"/>
      <c r="L16" s="140"/>
      <c r="M16" s="140"/>
      <c r="N16" s="140"/>
      <c r="O16" s="140"/>
      <c r="P16" s="140"/>
      <c r="Q16" s="140"/>
    </row>
    <row r="17" spans="1:17" ht="12" customHeight="1">
      <c r="A17" s="159" t="s">
        <v>24</v>
      </c>
      <c r="B17" s="160">
        <v>78875</v>
      </c>
      <c r="C17" s="94">
        <v>0.00312</v>
      </c>
      <c r="D17" s="83">
        <f>$B$8*C17</f>
        <v>0.00312</v>
      </c>
      <c r="E17" s="84">
        <f>$C$8*C17</f>
        <v>0.312</v>
      </c>
      <c r="F17" s="140"/>
      <c r="G17" s="140"/>
      <c r="H17" s="140"/>
      <c r="I17" s="140"/>
      <c r="J17" s="140"/>
      <c r="K17" s="140"/>
      <c r="L17" s="140"/>
      <c r="M17" s="140"/>
      <c r="N17" s="140"/>
      <c r="O17" s="140"/>
      <c r="P17" s="140"/>
      <c r="Q17" s="140"/>
    </row>
    <row r="18" spans="1:17" ht="12" customHeight="1">
      <c r="A18" s="65" t="s">
        <v>25</v>
      </c>
      <c r="B18" s="86">
        <v>106990</v>
      </c>
      <c r="C18" s="82">
        <v>0.15911999999999998</v>
      </c>
      <c r="D18" s="83">
        <f>$B$8*C18</f>
        <v>0.15911999999999998</v>
      </c>
      <c r="E18" s="84">
        <f>$C$8*C18</f>
        <v>15.911999999999999</v>
      </c>
      <c r="F18" s="140"/>
      <c r="G18" s="140"/>
      <c r="H18" s="140"/>
      <c r="I18" s="140"/>
      <c r="J18" s="140"/>
      <c r="K18" s="140"/>
      <c r="L18" s="140"/>
      <c r="M18" s="140"/>
      <c r="N18" s="140"/>
      <c r="O18" s="140"/>
      <c r="P18" s="140"/>
      <c r="Q18" s="140"/>
    </row>
    <row r="19" spans="1:17" ht="12" customHeight="1">
      <c r="A19" s="283" t="s">
        <v>83</v>
      </c>
      <c r="B19" s="160">
        <v>542756</v>
      </c>
      <c r="C19" s="82">
        <v>0.0030480000000000004</v>
      </c>
      <c r="D19" s="83">
        <f>$B$8*C19</f>
        <v>0.0030480000000000004</v>
      </c>
      <c r="E19" s="84">
        <f>$C$8*C19</f>
        <v>0.3048</v>
      </c>
      <c r="F19" s="140"/>
      <c r="G19" s="140"/>
      <c r="H19" s="140"/>
      <c r="I19" s="140"/>
      <c r="J19" s="140"/>
      <c r="K19" s="140"/>
      <c r="L19" s="140"/>
      <c r="M19" s="140"/>
      <c r="N19" s="140"/>
      <c r="O19" s="140"/>
      <c r="P19" s="140"/>
      <c r="Q19" s="140"/>
    </row>
    <row r="20" spans="1:17" ht="12" customHeight="1">
      <c r="A20" s="85" t="s">
        <v>18</v>
      </c>
      <c r="B20" s="86">
        <v>75070</v>
      </c>
      <c r="C20" s="82">
        <v>0.6696</v>
      </c>
      <c r="D20" s="83">
        <f>$B$8*C20</f>
        <v>0.6696</v>
      </c>
      <c r="E20" s="84">
        <f>$C$8*C20</f>
        <v>66.96</v>
      </c>
      <c r="F20" s="140"/>
      <c r="G20" s="140"/>
      <c r="H20" s="140"/>
      <c r="I20" s="140"/>
      <c r="J20" s="140"/>
      <c r="K20" s="140"/>
      <c r="L20" s="140"/>
      <c r="M20" s="140"/>
      <c r="N20" s="140"/>
      <c r="O20" s="140"/>
      <c r="P20" s="140"/>
      <c r="Q20" s="140"/>
    </row>
    <row r="21" spans="1:17" ht="12" customHeight="1">
      <c r="A21" s="93" t="s">
        <v>30</v>
      </c>
      <c r="B21" s="86">
        <v>107028</v>
      </c>
      <c r="C21" s="164">
        <v>0.6312</v>
      </c>
      <c r="D21" s="95">
        <f>$B$8*C21</f>
        <v>0.6312</v>
      </c>
      <c r="E21" s="96">
        <f>$C$8*C21</f>
        <v>63.12</v>
      </c>
      <c r="F21" s="140"/>
      <c r="G21" s="140"/>
      <c r="H21" s="140"/>
      <c r="I21" s="140"/>
      <c r="J21" s="140"/>
      <c r="K21" s="140"/>
      <c r="L21" s="140"/>
      <c r="M21" s="140"/>
      <c r="N21" s="140"/>
      <c r="O21" s="140"/>
      <c r="P21" s="140"/>
      <c r="Q21" s="140"/>
    </row>
    <row r="22" spans="1:17" ht="12" customHeight="1">
      <c r="A22" s="93" t="s">
        <v>33</v>
      </c>
      <c r="B22" s="86">
        <v>71432</v>
      </c>
      <c r="C22" s="94">
        <v>0.3792</v>
      </c>
      <c r="D22" s="97">
        <f>$B$8*C22</f>
        <v>0.3792</v>
      </c>
      <c r="E22" s="96">
        <f>$C$8*C22</f>
        <v>37.92</v>
      </c>
      <c r="F22" s="140"/>
      <c r="G22" s="140"/>
      <c r="H22" s="140"/>
      <c r="I22" s="140"/>
      <c r="J22" s="140"/>
      <c r="K22" s="140"/>
      <c r="L22" s="140"/>
      <c r="M22" s="140"/>
      <c r="N22" s="140"/>
      <c r="O22" s="140"/>
      <c r="P22" s="140"/>
      <c r="Q22" s="140"/>
    </row>
    <row r="23" spans="1:17" ht="12" customHeight="1">
      <c r="A23" s="93" t="s">
        <v>40</v>
      </c>
      <c r="B23" s="86">
        <v>56235</v>
      </c>
      <c r="C23" s="94">
        <v>0.004248</v>
      </c>
      <c r="D23" s="97">
        <f>$B$8*C23</f>
        <v>0.004248</v>
      </c>
      <c r="E23" s="96">
        <f>$C$8*C23</f>
        <v>0.4248</v>
      </c>
      <c r="F23" s="140"/>
      <c r="G23" s="140"/>
      <c r="H23" s="140"/>
      <c r="I23" s="140"/>
      <c r="J23" s="140"/>
      <c r="K23" s="140"/>
      <c r="L23" s="140"/>
      <c r="M23" s="140"/>
      <c r="N23" s="140"/>
      <c r="O23" s="140"/>
      <c r="P23" s="140"/>
      <c r="Q23" s="140"/>
    </row>
    <row r="24" spans="1:17" ht="12" customHeight="1">
      <c r="A24" s="93" t="s">
        <v>15</v>
      </c>
      <c r="B24" s="86">
        <v>108907</v>
      </c>
      <c r="C24" s="98">
        <v>0.003096</v>
      </c>
      <c r="D24" s="97">
        <f>$B$8*C24</f>
        <v>0.003096</v>
      </c>
      <c r="E24" s="96">
        <f>$C$8*C24</f>
        <v>0.3096</v>
      </c>
      <c r="F24" s="140"/>
      <c r="G24" s="140"/>
      <c r="H24" s="140"/>
      <c r="I24" s="140"/>
      <c r="J24" s="140"/>
      <c r="K24" s="140"/>
      <c r="L24" s="140"/>
      <c r="M24" s="140"/>
      <c r="N24" s="140"/>
      <c r="O24" s="140"/>
      <c r="P24" s="140"/>
      <c r="Q24" s="140"/>
    </row>
    <row r="25" spans="1:17" ht="12" customHeight="1">
      <c r="A25" s="93" t="s">
        <v>16</v>
      </c>
      <c r="B25" s="86">
        <v>67663</v>
      </c>
      <c r="C25" s="98">
        <v>0.0032879999999999997</v>
      </c>
      <c r="D25" s="97">
        <f>$B$8*C25</f>
        <v>0.0032879999999999997</v>
      </c>
      <c r="E25" s="96">
        <f>$C$8*C25</f>
        <v>0.3288</v>
      </c>
      <c r="F25" s="140"/>
      <c r="G25" s="140"/>
      <c r="H25" s="140"/>
      <c r="I25" s="140"/>
      <c r="J25" s="140"/>
      <c r="K25" s="140"/>
      <c r="L25" s="140"/>
      <c r="M25" s="140"/>
      <c r="N25" s="140"/>
      <c r="O25" s="140"/>
      <c r="P25" s="140"/>
      <c r="Q25" s="140"/>
    </row>
    <row r="26" spans="1:17" ht="12" customHeight="1">
      <c r="A26" s="65" t="s">
        <v>43</v>
      </c>
      <c r="B26" s="91">
        <v>100414</v>
      </c>
      <c r="C26" s="98">
        <v>0.005952</v>
      </c>
      <c r="D26" s="97">
        <f>$B$8*C26</f>
        <v>0.005952</v>
      </c>
      <c r="E26" s="96">
        <f>$C$8*C26</f>
        <v>0.5952</v>
      </c>
      <c r="F26" s="140"/>
      <c r="G26" s="140"/>
      <c r="H26" s="140"/>
      <c r="I26" s="140"/>
      <c r="J26" s="140"/>
      <c r="K26" s="140"/>
      <c r="L26" s="140"/>
      <c r="M26" s="140"/>
      <c r="N26" s="140"/>
      <c r="O26" s="140"/>
      <c r="P26" s="140"/>
      <c r="Q26" s="140"/>
    </row>
    <row r="27" spans="1:17" ht="12" customHeight="1">
      <c r="A27" s="99" t="s">
        <v>44</v>
      </c>
      <c r="B27" s="86">
        <v>106934</v>
      </c>
      <c r="C27" s="98">
        <v>0.005111999999999999</v>
      </c>
      <c r="D27" s="97">
        <f>$B$8*C27</f>
        <v>0.005111999999999999</v>
      </c>
      <c r="E27" s="96">
        <f>$C$8*C27</f>
        <v>0.5112</v>
      </c>
      <c r="F27" s="140"/>
      <c r="G27" s="140"/>
      <c r="H27" s="140"/>
      <c r="I27" s="140"/>
      <c r="J27" s="140"/>
      <c r="K27" s="140"/>
      <c r="L27" s="140"/>
      <c r="M27" s="140"/>
      <c r="N27" s="140"/>
      <c r="O27" s="140"/>
      <c r="P27" s="140"/>
      <c r="Q27" s="140"/>
    </row>
    <row r="28" spans="1:17" ht="12" customHeight="1">
      <c r="A28" s="284" t="s">
        <v>107</v>
      </c>
      <c r="B28" s="86">
        <v>107062</v>
      </c>
      <c r="C28" s="94">
        <v>0.002712</v>
      </c>
      <c r="D28" s="83">
        <f>$B$8*C28</f>
        <v>0.002712</v>
      </c>
      <c r="E28" s="84">
        <f>$C$8*C28</f>
        <v>0.2712</v>
      </c>
      <c r="F28" s="140"/>
      <c r="G28" s="140"/>
      <c r="H28" s="140"/>
      <c r="I28" s="140"/>
      <c r="J28" s="140"/>
      <c r="K28" s="140"/>
      <c r="L28" s="140"/>
      <c r="M28" s="140"/>
      <c r="N28" s="140"/>
      <c r="O28" s="140"/>
      <c r="P28" s="140"/>
      <c r="Q28" s="140"/>
    </row>
    <row r="29" spans="1:17" ht="12" customHeight="1">
      <c r="A29" s="93" t="s">
        <v>19</v>
      </c>
      <c r="B29" s="86">
        <v>50000</v>
      </c>
      <c r="C29" s="98">
        <v>4.92</v>
      </c>
      <c r="D29" s="97">
        <f>$B$8*C29</f>
        <v>4.92</v>
      </c>
      <c r="E29" s="96">
        <f>$C$8*C29</f>
        <v>492</v>
      </c>
      <c r="F29" s="140"/>
      <c r="G29" s="140"/>
      <c r="H29" s="140"/>
      <c r="I29" s="140"/>
      <c r="J29" s="140"/>
      <c r="K29" s="140"/>
      <c r="L29" s="140"/>
      <c r="M29" s="140"/>
      <c r="N29" s="140"/>
      <c r="O29" s="140"/>
      <c r="P29" s="140"/>
      <c r="Q29" s="140"/>
    </row>
    <row r="30" spans="1:17" ht="12" customHeight="1">
      <c r="A30" s="161" t="s">
        <v>104</v>
      </c>
      <c r="B30" s="160">
        <v>78842</v>
      </c>
      <c r="C30" s="98">
        <v>0.011664</v>
      </c>
      <c r="D30" s="97">
        <f>$B$8*C30</f>
        <v>0.011664</v>
      </c>
      <c r="E30" s="96">
        <f>$C$8*C30</f>
        <v>1.1664</v>
      </c>
      <c r="F30" s="140"/>
      <c r="G30" s="140"/>
      <c r="H30" s="140"/>
      <c r="I30" s="140"/>
      <c r="J30" s="140"/>
      <c r="K30" s="140"/>
      <c r="L30" s="140"/>
      <c r="M30" s="140"/>
      <c r="N30" s="140"/>
      <c r="O30" s="140"/>
      <c r="P30" s="140"/>
      <c r="Q30" s="140"/>
    </row>
    <row r="31" spans="1:17" ht="12" customHeight="1">
      <c r="A31" s="93" t="s">
        <v>48</v>
      </c>
      <c r="B31" s="86">
        <v>67561</v>
      </c>
      <c r="C31" s="98">
        <v>0.7343999999999999</v>
      </c>
      <c r="D31" s="97">
        <f>$B$8*C31</f>
        <v>0.7343999999999999</v>
      </c>
      <c r="E31" s="96">
        <f>$C$8*C31</f>
        <v>73.44</v>
      </c>
      <c r="F31" s="140"/>
      <c r="G31" s="140"/>
      <c r="H31" s="140"/>
      <c r="I31" s="140"/>
      <c r="J31" s="140"/>
      <c r="K31" s="140"/>
      <c r="L31" s="140"/>
      <c r="M31" s="140"/>
      <c r="N31" s="140"/>
      <c r="O31" s="140"/>
      <c r="P31" s="140"/>
      <c r="Q31" s="140"/>
    </row>
    <row r="32" spans="1:17" ht="12" customHeight="1">
      <c r="A32" s="8" t="s">
        <v>49</v>
      </c>
      <c r="B32" s="7">
        <v>75092</v>
      </c>
      <c r="C32" s="29">
        <v>0.009888</v>
      </c>
      <c r="D32" s="110">
        <f>$B$8*C32</f>
        <v>0.009888</v>
      </c>
      <c r="E32" s="96">
        <f>$C$8*C32</f>
        <v>0.9887999999999999</v>
      </c>
      <c r="F32" s="140"/>
      <c r="G32" s="140"/>
      <c r="H32" s="140"/>
      <c r="I32" s="140"/>
      <c r="J32" s="140"/>
      <c r="K32" s="140"/>
      <c r="L32" s="140"/>
      <c r="M32" s="140"/>
      <c r="N32" s="140"/>
      <c r="O32" s="140"/>
      <c r="P32" s="140"/>
      <c r="Q32" s="140"/>
    </row>
    <row r="33" spans="1:17" ht="12" customHeight="1">
      <c r="A33" s="8" t="s">
        <v>50</v>
      </c>
      <c r="B33" s="7">
        <v>91203</v>
      </c>
      <c r="C33" s="29">
        <v>0.023304000000000002</v>
      </c>
      <c r="D33" s="110">
        <f>$B$8*C33</f>
        <v>0.023304000000000002</v>
      </c>
      <c r="E33" s="96">
        <f>$C$8*C33</f>
        <v>2.3304</v>
      </c>
      <c r="F33" s="140"/>
      <c r="G33" s="140"/>
      <c r="H33" s="140"/>
      <c r="I33" s="140"/>
      <c r="J33" s="140"/>
      <c r="K33" s="140"/>
      <c r="L33" s="140"/>
      <c r="M33" s="140"/>
      <c r="N33" s="140"/>
      <c r="O33" s="140"/>
      <c r="P33" s="140"/>
      <c r="Q33" s="140"/>
    </row>
    <row r="34" spans="1:17" ht="12" customHeight="1">
      <c r="A34" s="8" t="s">
        <v>92</v>
      </c>
      <c r="B34" s="7">
        <v>1151</v>
      </c>
      <c r="C34" s="128">
        <v>0.010536000000000002</v>
      </c>
      <c r="D34" s="110">
        <f>$B$8*C34</f>
        <v>0.010536000000000002</v>
      </c>
      <c r="E34" s="96">
        <f>$C$8*C34</f>
        <v>1.0536</v>
      </c>
      <c r="F34" s="140"/>
      <c r="G34" s="140"/>
      <c r="H34" s="140"/>
      <c r="I34" s="140"/>
      <c r="J34" s="140"/>
      <c r="K34" s="140"/>
      <c r="L34" s="140"/>
      <c r="M34" s="140"/>
      <c r="N34" s="140"/>
      <c r="O34" s="140"/>
      <c r="P34" s="140"/>
      <c r="Q34" s="140"/>
    </row>
    <row r="35" spans="1:17" ht="12" customHeight="1">
      <c r="A35" s="8" t="s">
        <v>55</v>
      </c>
      <c r="B35" s="7">
        <v>100425</v>
      </c>
      <c r="C35" s="29">
        <v>0.0028559999999999996</v>
      </c>
      <c r="D35" s="110">
        <f>$B$8*C35</f>
        <v>0.0028559999999999996</v>
      </c>
      <c r="E35" s="96">
        <f>$C$8*C35</f>
        <v>0.28559999999999997</v>
      </c>
      <c r="F35" s="140"/>
      <c r="G35" s="140"/>
      <c r="H35" s="140"/>
      <c r="I35" s="140"/>
      <c r="J35" s="140"/>
      <c r="K35" s="140"/>
      <c r="L35" s="140"/>
      <c r="M35" s="140"/>
      <c r="N35" s="140"/>
      <c r="O35" s="140"/>
      <c r="P35" s="140"/>
      <c r="Q35" s="140"/>
    </row>
    <row r="36" spans="1:17" ht="12" customHeight="1">
      <c r="A36" s="8" t="s">
        <v>56</v>
      </c>
      <c r="B36" s="7">
        <v>108883</v>
      </c>
      <c r="C36" s="29">
        <v>0.13392</v>
      </c>
      <c r="D36" s="110">
        <f>$B$8*C36</f>
        <v>0.13392</v>
      </c>
      <c r="E36" s="96">
        <f>$C$8*C36</f>
        <v>13.392000000000001</v>
      </c>
      <c r="F36" s="140"/>
      <c r="G36" s="140"/>
      <c r="H36" s="140"/>
      <c r="I36" s="140"/>
      <c r="J36" s="140"/>
      <c r="K36" s="140"/>
      <c r="L36" s="140"/>
      <c r="M36" s="140"/>
      <c r="N36" s="140"/>
      <c r="O36" s="140"/>
      <c r="P36" s="140"/>
      <c r="Q36" s="140"/>
    </row>
    <row r="37" spans="1:17" ht="12" customHeight="1">
      <c r="A37" s="8" t="s">
        <v>17</v>
      </c>
      <c r="B37" s="7">
        <v>75014</v>
      </c>
      <c r="C37" s="29">
        <v>0.0017231999999999998</v>
      </c>
      <c r="D37" s="110">
        <f>$B$8*C37</f>
        <v>0.0017231999999999998</v>
      </c>
      <c r="E37" s="96">
        <f>$C$8*C37</f>
        <v>0.17231999999999997</v>
      </c>
      <c r="F37" s="140"/>
      <c r="G37" s="140"/>
      <c r="H37" s="140"/>
      <c r="I37" s="140"/>
      <c r="J37" s="140"/>
      <c r="K37" s="140"/>
      <c r="L37" s="140"/>
      <c r="M37" s="140"/>
      <c r="N37" s="140"/>
      <c r="O37" s="140"/>
      <c r="P37" s="140"/>
      <c r="Q37" s="140"/>
    </row>
    <row r="38" spans="1:17" ht="12" customHeight="1" thickBot="1">
      <c r="A38" s="9" t="s">
        <v>57</v>
      </c>
      <c r="B38" s="10">
        <v>1330207</v>
      </c>
      <c r="C38" s="109">
        <v>0.0468</v>
      </c>
      <c r="D38" s="111">
        <f>$B$8*C38</f>
        <v>0.0468</v>
      </c>
      <c r="E38" s="101">
        <f>$C$8*C38</f>
        <v>4.68</v>
      </c>
      <c r="F38" s="140"/>
      <c r="G38" s="140"/>
      <c r="H38" s="140"/>
      <c r="I38" s="140"/>
      <c r="J38" s="140"/>
      <c r="K38" s="140"/>
      <c r="L38" s="140"/>
      <c r="M38" s="140"/>
      <c r="N38" s="140"/>
      <c r="O38" s="140"/>
      <c r="P38" s="140"/>
      <c r="Q38" s="140"/>
    </row>
    <row r="39" spans="1:17" ht="12.75">
      <c r="A39" s="144"/>
      <c r="B39" s="145"/>
      <c r="C39" s="146"/>
      <c r="D39" s="146"/>
      <c r="E39" s="146"/>
      <c r="F39" s="140"/>
      <c r="G39" s="140"/>
      <c r="H39" s="140"/>
      <c r="I39" s="140"/>
      <c r="J39" s="140"/>
      <c r="K39" s="140"/>
      <c r="L39" s="140"/>
      <c r="M39" s="140"/>
      <c r="N39" s="140"/>
      <c r="O39" s="140"/>
      <c r="P39" s="140"/>
      <c r="Q39" s="140"/>
    </row>
    <row r="40" spans="1:17" ht="12.75">
      <c r="A40" s="102" t="s">
        <v>9</v>
      </c>
      <c r="B40" s="81"/>
      <c r="C40" s="103"/>
      <c r="D40" s="103"/>
      <c r="E40" s="103"/>
      <c r="F40" s="103"/>
      <c r="G40" s="103"/>
      <c r="H40" s="104"/>
      <c r="I40" s="104"/>
      <c r="J40" s="147"/>
      <c r="K40" s="141"/>
      <c r="L40" s="141"/>
      <c r="M40" s="140"/>
      <c r="N40" s="140"/>
      <c r="O40" s="140"/>
      <c r="P40" s="140"/>
      <c r="Q40" s="140"/>
    </row>
    <row r="41" spans="1:17" ht="36.75" customHeight="1">
      <c r="A41" s="221" t="s">
        <v>86</v>
      </c>
      <c r="B41" s="281"/>
      <c r="C41" s="281"/>
      <c r="D41" s="281"/>
      <c r="E41" s="281"/>
      <c r="F41" s="281"/>
      <c r="G41" s="281"/>
      <c r="H41" s="281"/>
      <c r="I41" s="282"/>
      <c r="J41" s="158"/>
      <c r="K41" s="158"/>
      <c r="L41" s="141"/>
      <c r="M41" s="140"/>
      <c r="N41" s="140"/>
      <c r="O41" s="140"/>
      <c r="P41" s="140"/>
      <c r="Q41" s="140"/>
    </row>
    <row r="42" spans="1:17" ht="15.75" customHeight="1">
      <c r="A42" s="221" t="s">
        <v>93</v>
      </c>
      <c r="B42" s="222"/>
      <c r="C42" s="222"/>
      <c r="D42" s="222"/>
      <c r="E42" s="222"/>
      <c r="F42" s="222"/>
      <c r="G42" s="222"/>
      <c r="H42" s="222"/>
      <c r="I42" s="223"/>
      <c r="J42" s="158"/>
      <c r="K42" s="158"/>
      <c r="L42" s="140"/>
      <c r="M42" s="140"/>
      <c r="N42" s="140"/>
      <c r="O42" s="140"/>
      <c r="P42" s="140"/>
      <c r="Q42" s="140"/>
    </row>
    <row r="43" spans="1:17" ht="12.75" customHeight="1">
      <c r="A43" s="218" t="s">
        <v>100</v>
      </c>
      <c r="B43" s="219"/>
      <c r="C43" s="219"/>
      <c r="D43" s="219"/>
      <c r="E43" s="219"/>
      <c r="F43" s="219"/>
      <c r="G43" s="219"/>
      <c r="H43" s="219"/>
      <c r="I43" s="220"/>
      <c r="J43" s="138"/>
      <c r="K43" s="129"/>
      <c r="L43" s="140"/>
      <c r="M43" s="140"/>
      <c r="N43" s="140"/>
      <c r="O43" s="140"/>
      <c r="P43" s="140"/>
      <c r="Q43" s="140"/>
    </row>
    <row r="44" spans="1:17" ht="12.75">
      <c r="A44" s="140"/>
      <c r="B44" s="150"/>
      <c r="C44" s="140"/>
      <c r="D44" s="140"/>
      <c r="E44" s="140"/>
      <c r="F44" s="140"/>
      <c r="G44" s="140"/>
      <c r="H44" s="140"/>
      <c r="I44" s="140"/>
      <c r="J44" s="140"/>
      <c r="K44" s="140"/>
      <c r="L44" s="140"/>
      <c r="M44" s="140"/>
      <c r="N44" s="140"/>
      <c r="O44" s="140"/>
      <c r="P44" s="140"/>
      <c r="Q44" s="140"/>
    </row>
    <row r="45" spans="1:17" ht="12.75">
      <c r="A45" s="140"/>
      <c r="B45" s="150"/>
      <c r="C45" s="140"/>
      <c r="D45" s="140"/>
      <c r="E45" s="140"/>
      <c r="F45" s="140"/>
      <c r="G45" s="140"/>
      <c r="H45" s="140"/>
      <c r="I45" s="140"/>
      <c r="J45" s="140"/>
      <c r="K45" s="140"/>
      <c r="L45" s="140"/>
      <c r="M45" s="140"/>
      <c r="N45" s="140"/>
      <c r="O45" s="140"/>
      <c r="P45" s="140"/>
      <c r="Q45" s="140"/>
    </row>
  </sheetData>
  <sheetProtection/>
  <mergeCells count="16">
    <mergeCell ref="A43:I43"/>
    <mergeCell ref="A11:A13"/>
    <mergeCell ref="B11:B13"/>
    <mergeCell ref="C11:C13"/>
    <mergeCell ref="D11:D13"/>
    <mergeCell ref="E11:E13"/>
    <mergeCell ref="A42:I42"/>
    <mergeCell ref="A41:I41"/>
    <mergeCell ref="D7:G7"/>
    <mergeCell ref="I5:L7"/>
    <mergeCell ref="D8:G10"/>
    <mergeCell ref="B1:G1"/>
    <mergeCell ref="B2:G2"/>
    <mergeCell ref="I2:L2"/>
    <mergeCell ref="B3:C3"/>
    <mergeCell ref="E3:F3"/>
  </mergeCells>
  <printOptions gridLines="1"/>
  <pageMargins left="0.75" right="0.75" top="1" bottom="1" header="0.5" footer="0.5"/>
  <pageSetup blackAndWhite="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2011-02-24T17:50:06Z</cp:lastPrinted>
  <dcterms:created xsi:type="dcterms:W3CDTF">2009-10-30T20:24:14Z</dcterms:created>
  <dcterms:modified xsi:type="dcterms:W3CDTF">2020-02-24T22:51:37Z</dcterms:modified>
  <cp:category/>
  <cp:version/>
  <cp:contentType/>
  <cp:contentStatus/>
</cp:coreProperties>
</file>